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VEXP\FY20222023\Website\"/>
    </mc:Choice>
  </mc:AlternateContent>
  <xr:revisionPtr revIDLastSave="0" documentId="8_{364A6658-E1A4-48FE-957C-82F0824664FE}" xr6:coauthVersionLast="47" xr6:coauthVersionMax="47" xr10:uidLastSave="{00000000-0000-0000-0000-000000000000}"/>
  <bookViews>
    <workbookView xWindow="825" yWindow="-120" windowWidth="28095" windowHeight="18240" tabRatio="749" xr2:uid="{00000000-000D-0000-FFFF-FFFF00000000}"/>
  </bookViews>
  <sheets>
    <sheet name="IVA" sheetId="17" r:id="rId1"/>
  </sheets>
  <definedNames>
    <definedName name="_xlnm._FilterDatabase" localSheetId="0" hidden="1">IVA!$A$8:$N$8</definedName>
    <definedName name="_xlnm.Print_Area" localSheetId="0">IVA!$C$4:$M$1243</definedName>
    <definedName name="_xlnm.Print_Titles" localSheetId="0">IVA!$C:$D,IVA!$4:$7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98" i="17" l="1"/>
  <c r="M1098" i="17" l="1"/>
  <c r="M1188" i="17"/>
  <c r="M1193" i="17" l="1"/>
  <c r="M501" i="17"/>
  <c r="M915" i="17"/>
  <c r="M495" i="17"/>
  <c r="M327" i="17"/>
  <c r="M1029" i="17"/>
  <c r="M459" i="17"/>
  <c r="M729" i="17"/>
  <c r="M171" i="17"/>
  <c r="M261" i="17"/>
  <c r="M873" i="17"/>
  <c r="M177" i="17"/>
  <c r="M795" i="17"/>
  <c r="M249" i="17"/>
  <c r="M507" i="17"/>
  <c r="M411" i="17"/>
  <c r="M435" i="17"/>
  <c r="M741" i="17"/>
  <c r="M603" i="17"/>
  <c r="M567" i="17"/>
  <c r="M621" i="17"/>
  <c r="M1153" i="17"/>
  <c r="M477" i="17"/>
  <c r="M1118" i="17"/>
  <c r="M537" i="17"/>
  <c r="M159" i="17"/>
  <c r="M351" i="17"/>
  <c r="M225" i="17"/>
  <c r="M219" i="17"/>
  <c r="M897" i="17"/>
  <c r="M609" i="17"/>
  <c r="M939" i="17"/>
  <c r="M1023" i="17"/>
  <c r="M765" i="17"/>
  <c r="M1123" i="17"/>
  <c r="M879" i="17"/>
  <c r="M1047" i="17"/>
  <c r="M207" i="17"/>
  <c r="M297" i="17"/>
  <c r="M183" i="17"/>
  <c r="M885" i="17"/>
  <c r="M987" i="17"/>
  <c r="M945" i="17"/>
  <c r="M681" i="17"/>
  <c r="M303" i="17"/>
  <c r="M213" i="17"/>
  <c r="M45" i="17"/>
  <c r="M909" i="17"/>
  <c r="M105" i="17"/>
  <c r="M309" i="17"/>
  <c r="M279" i="17"/>
  <c r="M585" i="17"/>
  <c r="M819" i="17"/>
  <c r="M999" i="17"/>
  <c r="M675" i="17"/>
  <c r="M1077" i="17"/>
  <c r="M561" i="17"/>
  <c r="M771" i="17"/>
  <c r="M957" i="17"/>
  <c r="M555" i="17"/>
  <c r="M777" i="17"/>
  <c r="M783" i="17"/>
  <c r="M321" i="17"/>
  <c r="M801" i="17"/>
  <c r="M1178" i="17"/>
  <c r="M117" i="17"/>
  <c r="M291" i="17"/>
  <c r="M123" i="17"/>
  <c r="M363" i="17"/>
  <c r="M831" i="17"/>
  <c r="M891" i="17"/>
  <c r="M1005" i="17"/>
  <c r="M315" i="17"/>
  <c r="M1128" i="17"/>
  <c r="M195" i="17"/>
  <c r="M639" i="17"/>
  <c r="M1053" i="17"/>
  <c r="M1059" i="17"/>
  <c r="M645" i="17"/>
  <c r="M333" i="17"/>
  <c r="M951" i="17"/>
  <c r="M465" i="17"/>
  <c r="M903" i="17"/>
  <c r="M657" i="17"/>
  <c r="M201" i="17"/>
  <c r="M147" i="17"/>
  <c r="M1158" i="17"/>
  <c r="M1138" i="17"/>
  <c r="M1088" i="17"/>
  <c r="M381" i="17"/>
  <c r="M1133" i="17"/>
  <c r="M63" i="17"/>
  <c r="M1108" i="17"/>
  <c r="M489" i="17"/>
  <c r="M393" i="17"/>
  <c r="M723" i="17"/>
  <c r="M855" i="17"/>
  <c r="M993" i="17"/>
  <c r="M699" i="17"/>
  <c r="M375" i="17"/>
  <c r="M1017" i="17"/>
  <c r="M255" i="17"/>
  <c r="M21" i="17"/>
  <c r="M243" i="17"/>
  <c r="M747" i="17"/>
  <c r="M1163" i="17"/>
  <c r="M531" i="17"/>
  <c r="M1143" i="17"/>
  <c r="M135" i="17"/>
  <c r="M513" i="17"/>
  <c r="M1071" i="17"/>
  <c r="M597" i="17"/>
  <c r="M525" i="17"/>
  <c r="M399" i="17"/>
  <c r="M867" i="17"/>
  <c r="M441" i="17"/>
  <c r="M825" i="17"/>
  <c r="M237" i="17"/>
  <c r="M267" i="17"/>
  <c r="M807" i="17"/>
  <c r="M963" i="17"/>
  <c r="M1113" i="17"/>
  <c r="M189" i="17"/>
  <c r="M423" i="17"/>
  <c r="M519" i="17"/>
  <c r="M633" i="17"/>
  <c r="M981" i="17"/>
  <c r="M927" i="17"/>
  <c r="M1083" i="17"/>
  <c r="M573" i="17"/>
  <c r="M81" i="17"/>
  <c r="M231" i="17"/>
  <c r="M1173" i="17"/>
  <c r="M789" i="17"/>
  <c r="M27" i="17"/>
  <c r="M369" i="17"/>
  <c r="M51" i="17"/>
  <c r="M153" i="17"/>
  <c r="M615" i="17"/>
  <c r="M975" i="17"/>
  <c r="M165" i="17"/>
  <c r="M693" i="17"/>
  <c r="M705" i="17"/>
  <c r="M1041" i="17"/>
  <c r="M687" i="17"/>
  <c r="M111" i="17"/>
  <c r="M1183" i="17"/>
  <c r="M1103" i="17"/>
  <c r="M429" i="17"/>
  <c r="M33" i="17"/>
  <c r="M1093" i="17"/>
  <c r="M651" i="17"/>
  <c r="M759" i="17"/>
  <c r="M711" i="17"/>
  <c r="M447" i="17"/>
  <c r="M849" i="17"/>
  <c r="M579" i="17"/>
  <c r="M1035" i="17"/>
  <c r="M453" i="17"/>
  <c r="M861" i="17"/>
  <c r="M417" i="17"/>
  <c r="M345" i="17"/>
  <c r="M39" i="17"/>
  <c r="M87" i="17"/>
  <c r="M69" i="17"/>
  <c r="M591" i="17"/>
  <c r="M141" i="17"/>
  <c r="M1148" i="17"/>
  <c r="M483" i="17"/>
  <c r="M285" i="17"/>
  <c r="M99" i="17"/>
  <c r="M273" i="17"/>
  <c r="M837" i="17"/>
  <c r="M735" i="17"/>
  <c r="M1011" i="17"/>
  <c r="M933" i="17"/>
  <c r="M753" i="17"/>
  <c r="M921" i="17"/>
  <c r="M387" i="17"/>
  <c r="M339" i="17"/>
  <c r="M471" i="17"/>
  <c r="M663" i="17"/>
  <c r="M405" i="17"/>
  <c r="M969" i="17"/>
  <c r="M129" i="17"/>
  <c r="M843" i="17"/>
  <c r="M813" i="17"/>
  <c r="M1168" i="17"/>
  <c r="M57" i="17"/>
  <c r="M1065" i="17"/>
  <c r="M93" i="17"/>
  <c r="M549" i="17"/>
  <c r="M669" i="17"/>
  <c r="M406" i="17" l="1"/>
  <c r="M472" i="17"/>
  <c r="M388" i="17"/>
  <c r="M736" i="17"/>
  <c r="M838" i="17"/>
  <c r="M484" i="17"/>
  <c r="M88" i="17"/>
  <c r="M346" i="17"/>
  <c r="M1036" i="17"/>
  <c r="M448" i="17"/>
  <c r="M712" i="17"/>
  <c r="M34" i="17"/>
  <c r="M166" i="17"/>
  <c r="M928" i="17"/>
  <c r="M268" i="17"/>
  <c r="M238" i="17"/>
  <c r="M1072" i="17"/>
  <c r="M532" i="17"/>
  <c r="M22" i="17"/>
  <c r="M376" i="17"/>
  <c r="M700" i="17"/>
  <c r="M394" i="17"/>
  <c r="M904" i="17"/>
  <c r="M466" i="17"/>
  <c r="M952" i="17"/>
  <c r="M334" i="17"/>
  <c r="M1060" i="17"/>
  <c r="M316" i="17"/>
  <c r="M1006" i="17"/>
  <c r="M292" i="17"/>
  <c r="M118" i="17"/>
  <c r="M322" i="17"/>
  <c r="M778" i="17"/>
  <c r="M958" i="17"/>
  <c r="M772" i="17"/>
  <c r="M280" i="17"/>
  <c r="M910" i="17"/>
  <c r="M898" i="17"/>
  <c r="M220" i="17"/>
  <c r="M622" i="17"/>
  <c r="M742" i="17"/>
  <c r="M436" i="17"/>
  <c r="M412" i="17"/>
  <c r="M250" i="17"/>
  <c r="M172" i="17"/>
  <c r="M730" i="17"/>
  <c r="M460" i="17"/>
  <c r="M502" i="17"/>
  <c r="M844" i="17"/>
  <c r="M130" i="17"/>
  <c r="M670" i="17"/>
  <c r="M94" i="17"/>
  <c r="M58" i="17"/>
  <c r="M970" i="17"/>
  <c r="M274" i="17"/>
  <c r="M286" i="17"/>
  <c r="M40" i="17"/>
  <c r="M418" i="17"/>
  <c r="M580" i="17"/>
  <c r="M760" i="17"/>
  <c r="M652" i="17"/>
  <c r="M430" i="17"/>
  <c r="M688" i="17"/>
  <c r="M706" i="17"/>
  <c r="M616" i="17"/>
  <c r="M154" i="17"/>
  <c r="M52" i="17"/>
  <c r="M28" i="17"/>
  <c r="M790" i="17"/>
  <c r="M82" i="17"/>
  <c r="M808" i="17"/>
  <c r="M442" i="17"/>
  <c r="M748" i="17"/>
  <c r="M256" i="17"/>
  <c r="M724" i="17"/>
  <c r="M64" i="17"/>
  <c r="M202" i="17"/>
  <c r="M658" i="17"/>
  <c r="M1054" i="17"/>
  <c r="M364" i="17"/>
  <c r="M124" i="17"/>
  <c r="M802" i="17"/>
  <c r="M562" i="17"/>
  <c r="M676" i="17"/>
  <c r="M586" i="17"/>
  <c r="M310" i="17"/>
  <c r="M46" i="17"/>
  <c r="M304" i="17"/>
  <c r="M682" i="17"/>
  <c r="M1048" i="17"/>
  <c r="M880" i="17"/>
  <c r="M766" i="17"/>
  <c r="M940" i="17"/>
  <c r="M610" i="17"/>
  <c r="M226" i="17"/>
  <c r="M538" i="17"/>
  <c r="M178" i="17"/>
  <c r="M328" i="17"/>
  <c r="M814" i="17"/>
  <c r="M550" i="17"/>
  <c r="M664" i="17"/>
  <c r="M1012" i="17"/>
  <c r="M1066" i="17"/>
  <c r="M340" i="17"/>
  <c r="M754" i="17"/>
  <c r="M934" i="17"/>
  <c r="M142" i="17"/>
  <c r="M1042" i="17"/>
  <c r="M694" i="17"/>
  <c r="M976" i="17"/>
  <c r="M370" i="17"/>
  <c r="M634" i="17"/>
  <c r="M520" i="17"/>
  <c r="M826" i="17"/>
  <c r="M868" i="17"/>
  <c r="M400" i="17"/>
  <c r="M526" i="17"/>
  <c r="M598" i="17"/>
  <c r="M514" i="17"/>
  <c r="M136" i="17"/>
  <c r="M994" i="17"/>
  <c r="M856" i="17"/>
  <c r="M490" i="17"/>
  <c r="M148" i="17"/>
  <c r="M892" i="17"/>
  <c r="M784" i="17"/>
  <c r="M556" i="17"/>
  <c r="M1078" i="17"/>
  <c r="M184" i="17"/>
  <c r="M298" i="17"/>
  <c r="M1024" i="17"/>
  <c r="M568" i="17"/>
  <c r="M508" i="17"/>
  <c r="M874" i="17"/>
  <c r="M922" i="17"/>
  <c r="M100" i="17"/>
  <c r="M592" i="17"/>
  <c r="M70" i="17"/>
  <c r="M862" i="17"/>
  <c r="M454" i="17"/>
  <c r="M850" i="17"/>
  <c r="M112" i="17"/>
  <c r="M232" i="17"/>
  <c r="M574" i="17"/>
  <c r="M982" i="17"/>
  <c r="M424" i="17"/>
  <c r="M190" i="17"/>
  <c r="M964" i="17"/>
  <c r="M244" i="17"/>
  <c r="M1018" i="17"/>
  <c r="M382" i="17"/>
  <c r="M646" i="17"/>
  <c r="M640" i="17"/>
  <c r="M196" i="17"/>
  <c r="M832" i="17"/>
  <c r="M1000" i="17"/>
  <c r="M820" i="17"/>
  <c r="M106" i="17"/>
  <c r="M214" i="17"/>
  <c r="M946" i="17"/>
  <c r="M988" i="17"/>
  <c r="M886" i="17"/>
  <c r="M208" i="17"/>
  <c r="M352" i="17"/>
  <c r="M160" i="17"/>
  <c r="M478" i="17"/>
  <c r="M604" i="17"/>
  <c r="M796" i="17"/>
  <c r="M262" i="17"/>
  <c r="M1030" i="17"/>
  <c r="M496" i="17"/>
  <c r="M916" i="17"/>
  <c r="C1079" i="17" l="1"/>
  <c r="B1079" i="17"/>
  <c r="A1079" i="17"/>
  <c r="C1073" i="17"/>
  <c r="B1073" i="17"/>
  <c r="A1073" i="17"/>
  <c r="C1067" i="17"/>
  <c r="B1067" i="17"/>
  <c r="A1067" i="17"/>
  <c r="C1061" i="17"/>
  <c r="B1061" i="17"/>
  <c r="A1061" i="17"/>
  <c r="C1055" i="17"/>
  <c r="B1055" i="17"/>
  <c r="A1055" i="17"/>
  <c r="C1049" i="17"/>
  <c r="B1049" i="17"/>
  <c r="A1049" i="17"/>
  <c r="C1043" i="17"/>
  <c r="B1043" i="17"/>
  <c r="A1043" i="17"/>
  <c r="C1037" i="17"/>
  <c r="B1037" i="17"/>
  <c r="A1037" i="17"/>
  <c r="C1031" i="17"/>
  <c r="B1031" i="17"/>
  <c r="A1031" i="17"/>
  <c r="C1025" i="17"/>
  <c r="B1025" i="17"/>
  <c r="A1025" i="17"/>
  <c r="C1019" i="17"/>
  <c r="B1019" i="17"/>
  <c r="A1019" i="17"/>
  <c r="C1013" i="17"/>
  <c r="B1013" i="17"/>
  <c r="A1013" i="17"/>
  <c r="C1007" i="17"/>
  <c r="B1007" i="17"/>
  <c r="A1007" i="17"/>
  <c r="C1001" i="17"/>
  <c r="B1001" i="17"/>
  <c r="A1001" i="17"/>
  <c r="C995" i="17"/>
  <c r="B995" i="17"/>
  <c r="A995" i="17"/>
  <c r="C989" i="17"/>
  <c r="B989" i="17"/>
  <c r="A989" i="17"/>
  <c r="C983" i="17"/>
  <c r="B983" i="17"/>
  <c r="A983" i="17"/>
  <c r="C977" i="17"/>
  <c r="B977" i="17"/>
  <c r="A977" i="17"/>
  <c r="C971" i="17"/>
  <c r="B971" i="17"/>
  <c r="A971" i="17"/>
  <c r="C965" i="17"/>
  <c r="B965" i="17"/>
  <c r="A965" i="17"/>
  <c r="C959" i="17"/>
  <c r="B959" i="17"/>
  <c r="A959" i="17"/>
  <c r="C953" i="17"/>
  <c r="B953" i="17"/>
  <c r="A953" i="17"/>
  <c r="C947" i="17"/>
  <c r="B947" i="17"/>
  <c r="A947" i="17"/>
  <c r="C941" i="17"/>
  <c r="B941" i="17"/>
  <c r="A941" i="17"/>
  <c r="C935" i="17"/>
  <c r="B935" i="17"/>
  <c r="A935" i="17"/>
  <c r="C929" i="17"/>
  <c r="B929" i="17"/>
  <c r="A929" i="17"/>
  <c r="C923" i="17"/>
  <c r="B923" i="17"/>
  <c r="A923" i="17"/>
  <c r="C917" i="17"/>
  <c r="B917" i="17"/>
  <c r="A917" i="17"/>
  <c r="C911" i="17"/>
  <c r="B911" i="17"/>
  <c r="A911" i="17"/>
  <c r="C905" i="17"/>
  <c r="B905" i="17"/>
  <c r="A905" i="17"/>
  <c r="C899" i="17"/>
  <c r="B899" i="17"/>
  <c r="A899" i="17"/>
  <c r="C893" i="17"/>
  <c r="B893" i="17"/>
  <c r="A893" i="17"/>
  <c r="C887" i="17"/>
  <c r="B887" i="17"/>
  <c r="A887" i="17"/>
  <c r="C881" i="17"/>
  <c r="B881" i="17"/>
  <c r="A881" i="17"/>
  <c r="C875" i="17"/>
  <c r="B875" i="17"/>
  <c r="A875" i="17"/>
  <c r="C869" i="17"/>
  <c r="B869" i="17"/>
  <c r="A869" i="17"/>
  <c r="C863" i="17"/>
  <c r="B863" i="17"/>
  <c r="A863" i="17"/>
  <c r="C857" i="17"/>
  <c r="B857" i="17"/>
  <c r="A857" i="17"/>
  <c r="C851" i="17"/>
  <c r="B851" i="17"/>
  <c r="A851" i="17"/>
  <c r="C845" i="17"/>
  <c r="B845" i="17"/>
  <c r="A845" i="17"/>
  <c r="C839" i="17"/>
  <c r="B839" i="17"/>
  <c r="A839" i="17"/>
  <c r="C833" i="17"/>
  <c r="B833" i="17"/>
  <c r="A833" i="17"/>
  <c r="C827" i="17"/>
  <c r="B827" i="17"/>
  <c r="A827" i="17"/>
  <c r="C821" i="17"/>
  <c r="B821" i="17"/>
  <c r="A821" i="17"/>
  <c r="C815" i="17"/>
  <c r="B815" i="17"/>
  <c r="A815" i="17"/>
  <c r="C809" i="17"/>
  <c r="B809" i="17"/>
  <c r="A809" i="17"/>
  <c r="C803" i="17"/>
  <c r="B803" i="17"/>
  <c r="A803" i="17"/>
  <c r="C797" i="17"/>
  <c r="B797" i="17"/>
  <c r="A797" i="17"/>
  <c r="C791" i="17"/>
  <c r="B791" i="17"/>
  <c r="A791" i="17"/>
  <c r="C785" i="17"/>
  <c r="B785" i="17"/>
  <c r="A785" i="17"/>
  <c r="C779" i="17"/>
  <c r="B779" i="17"/>
  <c r="A779" i="17"/>
  <c r="C773" i="17"/>
  <c r="B773" i="17"/>
  <c r="A773" i="17"/>
  <c r="C767" i="17"/>
  <c r="B767" i="17"/>
  <c r="A767" i="17"/>
  <c r="C761" i="17"/>
  <c r="B761" i="17"/>
  <c r="A761" i="17"/>
  <c r="C755" i="17"/>
  <c r="B755" i="17"/>
  <c r="A755" i="17"/>
  <c r="C749" i="17"/>
  <c r="B749" i="17"/>
  <c r="A749" i="17"/>
  <c r="C743" i="17"/>
  <c r="B743" i="17"/>
  <c r="A743" i="17"/>
  <c r="C737" i="17"/>
  <c r="B737" i="17"/>
  <c r="A737" i="17"/>
  <c r="C731" i="17"/>
  <c r="B731" i="17"/>
  <c r="A731" i="17"/>
  <c r="C725" i="17"/>
  <c r="B725" i="17"/>
  <c r="A725" i="17"/>
  <c r="C719" i="17"/>
  <c r="B719" i="17"/>
  <c r="A719" i="17"/>
  <c r="C713" i="17"/>
  <c r="B713" i="17"/>
  <c r="A713" i="17"/>
  <c r="C707" i="17"/>
  <c r="B707" i="17"/>
  <c r="A707" i="17"/>
  <c r="C701" i="17"/>
  <c r="B701" i="17"/>
  <c r="A701" i="17"/>
  <c r="C695" i="17"/>
  <c r="B695" i="17"/>
  <c r="A695" i="17"/>
  <c r="C689" i="17"/>
  <c r="B689" i="17"/>
  <c r="A689" i="17"/>
  <c r="C683" i="17"/>
  <c r="B683" i="17"/>
  <c r="A683" i="17"/>
  <c r="C677" i="17"/>
  <c r="B677" i="17"/>
  <c r="A677" i="17"/>
  <c r="C671" i="17"/>
  <c r="B671" i="17"/>
  <c r="A671" i="17"/>
  <c r="C665" i="17"/>
  <c r="B665" i="17"/>
  <c r="A665" i="17"/>
  <c r="C659" i="17"/>
  <c r="B659" i="17"/>
  <c r="A659" i="17"/>
  <c r="C653" i="17"/>
  <c r="B653" i="17"/>
  <c r="A653" i="17"/>
  <c r="C647" i="17"/>
  <c r="B647" i="17"/>
  <c r="A647" i="17"/>
  <c r="C641" i="17"/>
  <c r="B641" i="17"/>
  <c r="A641" i="17"/>
  <c r="C635" i="17"/>
  <c r="B635" i="17"/>
  <c r="A635" i="17"/>
  <c r="C629" i="17"/>
  <c r="B629" i="17"/>
  <c r="A629" i="17"/>
  <c r="C623" i="17"/>
  <c r="B623" i="17"/>
  <c r="A623" i="17"/>
  <c r="C617" i="17"/>
  <c r="B617" i="17"/>
  <c r="A617" i="17"/>
  <c r="C611" i="17"/>
  <c r="B611" i="17"/>
  <c r="A611" i="17"/>
  <c r="C605" i="17"/>
  <c r="B605" i="17"/>
  <c r="A605" i="17"/>
  <c r="C599" i="17"/>
  <c r="B599" i="17"/>
  <c r="A599" i="17"/>
  <c r="C593" i="17"/>
  <c r="B593" i="17"/>
  <c r="A593" i="17"/>
  <c r="C587" i="17"/>
  <c r="B587" i="17"/>
  <c r="A587" i="17"/>
  <c r="C581" i="17"/>
  <c r="B581" i="17"/>
  <c r="A581" i="17"/>
  <c r="C575" i="17"/>
  <c r="B575" i="17"/>
  <c r="A575" i="17"/>
  <c r="C569" i="17"/>
  <c r="B569" i="17"/>
  <c r="A569" i="17"/>
  <c r="C563" i="17"/>
  <c r="B563" i="17"/>
  <c r="A563" i="17"/>
  <c r="C557" i="17"/>
  <c r="B557" i="17"/>
  <c r="A557" i="17"/>
  <c r="C551" i="17"/>
  <c r="B551" i="17"/>
  <c r="A551" i="17"/>
  <c r="C545" i="17"/>
  <c r="B545" i="17"/>
  <c r="A545" i="17"/>
  <c r="C539" i="17"/>
  <c r="B539" i="17"/>
  <c r="A539" i="17"/>
  <c r="C533" i="17"/>
  <c r="B533" i="17"/>
  <c r="A533" i="17"/>
  <c r="C527" i="17"/>
  <c r="B527" i="17"/>
  <c r="A527" i="17"/>
  <c r="C521" i="17"/>
  <c r="B521" i="17"/>
  <c r="A521" i="17"/>
  <c r="C515" i="17"/>
  <c r="B515" i="17"/>
  <c r="A515" i="17"/>
  <c r="C509" i="17"/>
  <c r="B509" i="17"/>
  <c r="A509" i="17"/>
  <c r="C503" i="17"/>
  <c r="B503" i="17"/>
  <c r="A503" i="17"/>
  <c r="C497" i="17"/>
  <c r="B497" i="17"/>
  <c r="A497" i="17"/>
  <c r="C491" i="17"/>
  <c r="B491" i="17"/>
  <c r="A491" i="17"/>
  <c r="C485" i="17"/>
  <c r="B485" i="17"/>
  <c r="A485" i="17"/>
  <c r="C479" i="17"/>
  <c r="B479" i="17"/>
  <c r="A479" i="17"/>
  <c r="C473" i="17"/>
  <c r="B473" i="17"/>
  <c r="A473" i="17"/>
  <c r="C467" i="17"/>
  <c r="B467" i="17"/>
  <c r="A467" i="17"/>
  <c r="C461" i="17"/>
  <c r="B461" i="17"/>
  <c r="A461" i="17"/>
  <c r="C455" i="17"/>
  <c r="B455" i="17"/>
  <c r="A455" i="17"/>
  <c r="C449" i="17"/>
  <c r="B449" i="17"/>
  <c r="A449" i="17"/>
  <c r="C443" i="17"/>
  <c r="B443" i="17"/>
  <c r="A443" i="17"/>
  <c r="C437" i="17"/>
  <c r="B437" i="17"/>
  <c r="A437" i="17"/>
  <c r="C431" i="17"/>
  <c r="B431" i="17"/>
  <c r="A431" i="17"/>
  <c r="C425" i="17"/>
  <c r="B425" i="17"/>
  <c r="A425" i="17"/>
  <c r="C419" i="17"/>
  <c r="B419" i="17"/>
  <c r="A419" i="17"/>
  <c r="C413" i="17"/>
  <c r="B413" i="17"/>
  <c r="A413" i="17"/>
  <c r="C407" i="17"/>
  <c r="B407" i="17"/>
  <c r="A407" i="17"/>
  <c r="C401" i="17"/>
  <c r="B401" i="17"/>
  <c r="A401" i="17"/>
  <c r="C395" i="17"/>
  <c r="B395" i="17"/>
  <c r="A395" i="17"/>
  <c r="C389" i="17"/>
  <c r="B389" i="17"/>
  <c r="A389" i="17"/>
  <c r="C383" i="17"/>
  <c r="B383" i="17"/>
  <c r="A383" i="17"/>
  <c r="C377" i="17"/>
  <c r="B377" i="17"/>
  <c r="A377" i="17"/>
  <c r="C371" i="17"/>
  <c r="B371" i="17"/>
  <c r="A371" i="17"/>
  <c r="C365" i="17"/>
  <c r="B365" i="17"/>
  <c r="A365" i="17"/>
  <c r="C359" i="17"/>
  <c r="B359" i="17"/>
  <c r="A359" i="17"/>
  <c r="C353" i="17"/>
  <c r="B353" i="17"/>
  <c r="A353" i="17"/>
  <c r="C347" i="17"/>
  <c r="B347" i="17"/>
  <c r="A347" i="17"/>
  <c r="C341" i="17"/>
  <c r="B341" i="17"/>
  <c r="A341" i="17"/>
  <c r="C335" i="17"/>
  <c r="B335" i="17"/>
  <c r="A335" i="17"/>
  <c r="C329" i="17"/>
  <c r="B329" i="17"/>
  <c r="A329" i="17"/>
  <c r="C323" i="17"/>
  <c r="B323" i="17"/>
  <c r="A323" i="17"/>
  <c r="C317" i="17"/>
  <c r="B317" i="17"/>
  <c r="A317" i="17"/>
  <c r="C311" i="17"/>
  <c r="B311" i="17"/>
  <c r="A311" i="17"/>
  <c r="C305" i="17"/>
  <c r="B305" i="17"/>
  <c r="A305" i="17"/>
  <c r="C299" i="17"/>
  <c r="B299" i="17"/>
  <c r="A299" i="17"/>
  <c r="C293" i="17"/>
  <c r="B293" i="17"/>
  <c r="A293" i="17"/>
  <c r="C287" i="17"/>
  <c r="B287" i="17"/>
  <c r="A287" i="17"/>
  <c r="C281" i="17"/>
  <c r="B281" i="17"/>
  <c r="A281" i="17"/>
  <c r="C275" i="17"/>
  <c r="B275" i="17"/>
  <c r="A275" i="17"/>
  <c r="C269" i="17"/>
  <c r="B269" i="17"/>
  <c r="A269" i="17"/>
  <c r="C263" i="17"/>
  <c r="B263" i="17"/>
  <c r="A263" i="17"/>
  <c r="C257" i="17"/>
  <c r="B257" i="17"/>
  <c r="A257" i="17"/>
  <c r="C251" i="17"/>
  <c r="B251" i="17"/>
  <c r="A251" i="17"/>
  <c r="C245" i="17"/>
  <c r="B245" i="17"/>
  <c r="A245" i="17"/>
  <c r="C239" i="17"/>
  <c r="B239" i="17"/>
  <c r="A239" i="17"/>
  <c r="C233" i="17"/>
  <c r="B233" i="17"/>
  <c r="A233" i="17"/>
  <c r="C227" i="17"/>
  <c r="B227" i="17"/>
  <c r="A227" i="17"/>
  <c r="C221" i="17"/>
  <c r="B221" i="17"/>
  <c r="A221" i="17"/>
  <c r="C215" i="17"/>
  <c r="B215" i="17"/>
  <c r="A215" i="17"/>
  <c r="C209" i="17"/>
  <c r="B209" i="17"/>
  <c r="A209" i="17"/>
  <c r="C203" i="17"/>
  <c r="B203" i="17"/>
  <c r="A203" i="17"/>
  <c r="C197" i="17"/>
  <c r="B197" i="17"/>
  <c r="A197" i="17"/>
  <c r="C191" i="17"/>
  <c r="B191" i="17"/>
  <c r="A191" i="17"/>
  <c r="C185" i="17"/>
  <c r="B185" i="17"/>
  <c r="A185" i="17"/>
  <c r="C179" i="17"/>
  <c r="B179" i="17"/>
  <c r="A179" i="17"/>
  <c r="C173" i="17"/>
  <c r="B173" i="17"/>
  <c r="A173" i="17"/>
  <c r="C167" i="17"/>
  <c r="B167" i="17"/>
  <c r="A167" i="17"/>
  <c r="C161" i="17"/>
  <c r="B161" i="17"/>
  <c r="A161" i="17"/>
  <c r="C155" i="17"/>
  <c r="B155" i="17"/>
  <c r="A155" i="17"/>
  <c r="C149" i="17"/>
  <c r="B149" i="17"/>
  <c r="A149" i="17"/>
  <c r="C143" i="17"/>
  <c r="B143" i="17"/>
  <c r="A143" i="17"/>
  <c r="C137" i="17"/>
  <c r="B137" i="17"/>
  <c r="A137" i="17"/>
  <c r="C131" i="17"/>
  <c r="B131" i="17"/>
  <c r="A131" i="17"/>
  <c r="C125" i="17"/>
  <c r="B125" i="17"/>
  <c r="A125" i="17"/>
  <c r="C119" i="17"/>
  <c r="B119" i="17"/>
  <c r="A119" i="17"/>
  <c r="C113" i="17"/>
  <c r="B113" i="17"/>
  <c r="A113" i="17"/>
  <c r="C107" i="17"/>
  <c r="B107" i="17"/>
  <c r="A107" i="17"/>
  <c r="C101" i="17"/>
  <c r="B101" i="17"/>
  <c r="A101" i="17"/>
  <c r="C95" i="17"/>
  <c r="B95" i="17"/>
  <c r="A95" i="17"/>
  <c r="C89" i="17"/>
  <c r="B89" i="17"/>
  <c r="A89" i="17"/>
  <c r="C83" i="17"/>
  <c r="B83" i="17"/>
  <c r="A83" i="17"/>
  <c r="C77" i="17"/>
  <c r="B77" i="17"/>
  <c r="A77" i="17"/>
  <c r="C71" i="17"/>
  <c r="B71" i="17"/>
  <c r="A71" i="17"/>
  <c r="C65" i="17"/>
  <c r="B65" i="17"/>
  <c r="A65" i="17"/>
  <c r="C59" i="17"/>
  <c r="B59" i="17"/>
  <c r="A59" i="17"/>
  <c r="C53" i="17"/>
  <c r="B53" i="17"/>
  <c r="A53" i="17"/>
  <c r="C47" i="17"/>
  <c r="B47" i="17"/>
  <c r="A47" i="17"/>
  <c r="C41" i="17"/>
  <c r="B41" i="17"/>
  <c r="A41" i="17"/>
  <c r="C35" i="17"/>
  <c r="B35" i="17"/>
  <c r="A35" i="17"/>
  <c r="C29" i="17"/>
  <c r="B29" i="17"/>
  <c r="A29" i="17"/>
  <c r="C23" i="17"/>
  <c r="B23" i="17"/>
  <c r="A23" i="17"/>
  <c r="C17" i="17"/>
  <c r="B17" i="17"/>
  <c r="A17" i="17"/>
  <c r="C11" i="17"/>
  <c r="B11" i="17"/>
  <c r="A11" i="17"/>
  <c r="M155" i="17" l="1"/>
  <c r="M347" i="17"/>
  <c r="M539" i="17"/>
  <c r="M875" i="17"/>
  <c r="M1067" i="17"/>
  <c r="M641" i="17"/>
  <c r="M785" i="17"/>
  <c r="M977" i="17"/>
  <c r="M1025" i="17"/>
  <c r="M1073" i="17"/>
  <c r="M59" i="17"/>
  <c r="M251" i="17"/>
  <c r="M395" i="17"/>
  <c r="M587" i="17"/>
  <c r="M827" i="17"/>
  <c r="M1019" i="17"/>
  <c r="M161" i="17"/>
  <c r="M257" i="17"/>
  <c r="M305" i="17"/>
  <c r="M449" i="17"/>
  <c r="M593" i="17"/>
  <c r="M833" i="17"/>
  <c r="M83" i="17"/>
  <c r="M179" i="17"/>
  <c r="M227" i="17"/>
  <c r="M275" i="17"/>
  <c r="M323" i="17"/>
  <c r="M371" i="17"/>
  <c r="M419" i="17"/>
  <c r="M467" i="17"/>
  <c r="M515" i="17"/>
  <c r="M563" i="17"/>
  <c r="M611" i="17"/>
  <c r="M659" i="17"/>
  <c r="M707" i="17"/>
  <c r="M755" i="17"/>
  <c r="M803" i="17"/>
  <c r="M851" i="17"/>
  <c r="M899" i="17"/>
  <c r="M947" i="17"/>
  <c r="M995" i="17"/>
  <c r="M1043" i="17"/>
  <c r="M203" i="17"/>
  <c r="M443" i="17"/>
  <c r="M635" i="17"/>
  <c r="M779" i="17"/>
  <c r="M971" i="17"/>
  <c r="M113" i="17"/>
  <c r="M353" i="17"/>
  <c r="M689" i="17"/>
  <c r="M35" i="17"/>
  <c r="M131" i="17"/>
  <c r="M29" i="17"/>
  <c r="M125" i="17"/>
  <c r="M173" i="17"/>
  <c r="M221" i="17"/>
  <c r="M269" i="17"/>
  <c r="M317" i="17"/>
  <c r="M365" i="17"/>
  <c r="M413" i="17"/>
  <c r="M461" i="17"/>
  <c r="M509" i="17"/>
  <c r="M557" i="17"/>
  <c r="M605" i="17"/>
  <c r="M653" i="17"/>
  <c r="M701" i="17"/>
  <c r="M749" i="17"/>
  <c r="M797" i="17"/>
  <c r="M845" i="17"/>
  <c r="M893" i="17"/>
  <c r="M941" i="17"/>
  <c r="M989" i="17"/>
  <c r="M1037" i="17"/>
  <c r="M41" i="17"/>
  <c r="M89" i="17"/>
  <c r="M137" i="17"/>
  <c r="M185" i="17"/>
  <c r="M233" i="17"/>
  <c r="M281" i="17"/>
  <c r="M329" i="17"/>
  <c r="M377" i="17"/>
  <c r="M425" i="17"/>
  <c r="M473" i="17"/>
  <c r="M521" i="17"/>
  <c r="M569" i="17"/>
  <c r="M617" i="17"/>
  <c r="M665" i="17"/>
  <c r="M713" i="17"/>
  <c r="M761" i="17"/>
  <c r="M809" i="17"/>
  <c r="M857" i="17"/>
  <c r="M905" i="17"/>
  <c r="M953" i="17"/>
  <c r="M1001" i="17"/>
  <c r="M1049" i="17"/>
  <c r="M47" i="17"/>
  <c r="M95" i="17"/>
  <c r="M143" i="17"/>
  <c r="M191" i="17"/>
  <c r="M239" i="17"/>
  <c r="M287" i="17"/>
  <c r="M335" i="17"/>
  <c r="M383" i="17"/>
  <c r="M431" i="17"/>
  <c r="M479" i="17"/>
  <c r="M527" i="17"/>
  <c r="M575" i="17"/>
  <c r="M623" i="17"/>
  <c r="M671" i="17"/>
  <c r="M767" i="17"/>
  <c r="M815" i="17"/>
  <c r="M863" i="17"/>
  <c r="M911" i="17"/>
  <c r="M959" i="17"/>
  <c r="M1007" i="17"/>
  <c r="M1055" i="17"/>
  <c r="M53" i="17"/>
  <c r="M101" i="17"/>
  <c r="M149" i="17"/>
  <c r="M197" i="17"/>
  <c r="M245" i="17"/>
  <c r="M293" i="17"/>
  <c r="M341" i="17"/>
  <c r="M389" i="17"/>
  <c r="M437" i="17"/>
  <c r="M485" i="17"/>
  <c r="M533" i="17"/>
  <c r="M581" i="17"/>
  <c r="M677" i="17"/>
  <c r="M725" i="17"/>
  <c r="M773" i="17"/>
  <c r="M821" i="17"/>
  <c r="M869" i="17"/>
  <c r="M917" i="17"/>
  <c r="M965" i="17"/>
  <c r="M1013" i="17"/>
  <c r="M1061" i="17"/>
  <c r="M107" i="17"/>
  <c r="M299" i="17"/>
  <c r="M491" i="17"/>
  <c r="M683" i="17"/>
  <c r="M731" i="17"/>
  <c r="M923" i="17"/>
  <c r="M65" i="17"/>
  <c r="M209" i="17"/>
  <c r="M401" i="17"/>
  <c r="M497" i="17"/>
  <c r="M737" i="17"/>
  <c r="M881" i="17"/>
  <c r="M929" i="17"/>
  <c r="F1210" i="17"/>
  <c r="F1221" i="17" s="1"/>
  <c r="M23" i="17"/>
  <c r="M71" i="17"/>
  <c r="M119" i="17"/>
  <c r="M167" i="17"/>
  <c r="M215" i="17"/>
  <c r="M263" i="17"/>
  <c r="M311" i="17"/>
  <c r="M407" i="17"/>
  <c r="M455" i="17"/>
  <c r="M503" i="17"/>
  <c r="M551" i="17"/>
  <c r="M599" i="17"/>
  <c r="M647" i="17"/>
  <c r="M695" i="17"/>
  <c r="M743" i="17"/>
  <c r="M791" i="17"/>
  <c r="M839" i="17"/>
  <c r="M887" i="17"/>
  <c r="M935" i="17"/>
  <c r="M983" i="17"/>
  <c r="M1031" i="17"/>
  <c r="M1079" i="17"/>
  <c r="M1105" i="17" l="1"/>
  <c r="M1090" i="17"/>
  <c r="M1095" i="17"/>
  <c r="M1110" i="17"/>
  <c r="M1160" i="17"/>
  <c r="M1155" i="17"/>
  <c r="M1120" i="17"/>
  <c r="M1150" i="17"/>
  <c r="M1180" i="17"/>
  <c r="M1170" i="17"/>
  <c r="M1200" i="17"/>
  <c r="M1140" i="17"/>
  <c r="M570" i="17"/>
  <c r="M864" i="17"/>
  <c r="M552" i="17"/>
  <c r="M834" i="17"/>
  <c r="M186" i="17"/>
  <c r="M930" i="17"/>
  <c r="M258" i="17"/>
  <c r="M714" i="17"/>
  <c r="M1008" i="17"/>
  <c r="M66" i="17"/>
  <c r="M498" i="17"/>
  <c r="M534" i="17"/>
  <c r="M894" i="17"/>
  <c r="M1145" i="17"/>
  <c r="M372" i="17"/>
  <c r="M156" i="17"/>
  <c r="M906" i="17"/>
  <c r="M342" i="17"/>
  <c r="M468" i="17"/>
  <c r="M660" i="17"/>
  <c r="M960" i="17"/>
  <c r="M354" i="17"/>
  <c r="M606" i="17"/>
  <c r="M594" i="17"/>
  <c r="M798" i="17"/>
  <c r="M540" i="17"/>
  <c r="M330" i="17"/>
  <c r="M690" i="17"/>
  <c r="M294" i="17"/>
  <c r="M426" i="17"/>
  <c r="M624" i="17"/>
  <c r="M786" i="17"/>
  <c r="M234" i="17"/>
  <c r="M1135" i="17"/>
  <c r="M180" i="17"/>
  <c r="M228" i="17"/>
  <c r="M1080" i="17"/>
  <c r="M822" i="17"/>
  <c r="M1115" i="17"/>
  <c r="M1185" i="17"/>
  <c r="M42" i="17"/>
  <c r="M1002" i="17"/>
  <c r="M1165" i="17"/>
  <c r="M984" i="17"/>
  <c r="M150" i="17"/>
  <c r="M900" i="17"/>
  <c r="M366" i="17"/>
  <c r="M450" i="17"/>
  <c r="M678" i="17"/>
  <c r="M1190" i="17"/>
  <c r="M870" i="17"/>
  <c r="M618" i="17"/>
  <c r="M768" i="17"/>
  <c r="M462" i="17"/>
  <c r="M126" i="17"/>
  <c r="M120" i="17"/>
  <c r="M942" i="17"/>
  <c r="M924" i="17"/>
  <c r="M168" i="17"/>
  <c r="M282" i="17"/>
  <c r="M666" i="17"/>
  <c r="M852" i="17"/>
  <c r="M612" i="17"/>
  <c r="M810" i="17"/>
  <c r="M444" i="17"/>
  <c r="M90" i="17"/>
  <c r="M600" i="17"/>
  <c r="M576" i="17"/>
  <c r="M978" i="17"/>
  <c r="M828" i="17"/>
  <c r="M192" i="17"/>
  <c r="M972" i="17"/>
  <c r="M324" i="17"/>
  <c r="M1032" i="17"/>
  <c r="M696" i="17"/>
  <c r="M486" i="17"/>
  <c r="M954" i="17"/>
  <c r="M1020" i="17"/>
  <c r="M648" i="17"/>
  <c r="M36" i="17"/>
  <c r="M792" i="17"/>
  <c r="M138" i="17"/>
  <c r="M846" i="17"/>
  <c r="M672" i="17"/>
  <c r="M1130" i="17"/>
  <c r="M114" i="17"/>
  <c r="M936" i="17"/>
  <c r="M702" i="17"/>
  <c r="M174" i="17"/>
  <c r="M684" i="17"/>
  <c r="M708" i="17"/>
  <c r="M198" i="17"/>
  <c r="M276" i="17"/>
  <c r="M348" i="17"/>
  <c r="M804" i="17"/>
  <c r="M1085" i="17"/>
  <c r="M252" i="17"/>
  <c r="M1026" i="17"/>
  <c r="M1068" i="17"/>
  <c r="M738" i="17"/>
  <c r="M54" i="17"/>
  <c r="M1195" i="17"/>
  <c r="M1014" i="17"/>
  <c r="M438" i="17"/>
  <c r="M558" i="17"/>
  <c r="M1062" i="17"/>
  <c r="M858" i="17"/>
  <c r="M744" i="17"/>
  <c r="M504" i="17"/>
  <c r="M270" i="17"/>
  <c r="M732" i="17"/>
  <c r="M216" i="17"/>
  <c r="M1044" i="17"/>
  <c r="M996" i="17"/>
  <c r="M456" i="17"/>
  <c r="M144" i="17"/>
  <c r="M210" i="17"/>
  <c r="M402" i="17"/>
  <c r="M876" i="17"/>
  <c r="M528" i="17"/>
  <c r="M312" i="17"/>
  <c r="M84" i="17"/>
  <c r="M888" i="17"/>
  <c r="M654" i="17"/>
  <c r="M420" i="17"/>
  <c r="M510" i="17"/>
  <c r="M1074" i="17"/>
  <c r="M1050" i="17"/>
  <c r="M306" i="17"/>
  <c r="M774" i="17"/>
  <c r="M1175" i="17"/>
  <c r="M564" i="17"/>
  <c r="M24" i="17"/>
  <c r="M336" i="17"/>
  <c r="M132" i="17"/>
  <c r="M30" i="17"/>
  <c r="M1038" i="17"/>
  <c r="M918" i="17"/>
  <c r="M390" i="17"/>
  <c r="M516" i="17"/>
  <c r="M96" i="17"/>
  <c r="M642" i="17"/>
  <c r="M948" i="17"/>
  <c r="M240" i="17"/>
  <c r="M780" i="17"/>
  <c r="M432" i="17"/>
  <c r="M396" i="17"/>
  <c r="M522" i="17"/>
  <c r="M480" i="17"/>
  <c r="M990" i="17"/>
  <c r="M636" i="17"/>
  <c r="M288" i="17"/>
  <c r="M1125" i="17"/>
  <c r="M750" i="17"/>
  <c r="M102" i="17"/>
  <c r="M264" i="17"/>
  <c r="M588" i="17"/>
  <c r="M414" i="17"/>
  <c r="M756" i="17"/>
  <c r="M318" i="17"/>
  <c r="M882" i="17"/>
  <c r="M1100" i="17"/>
  <c r="M162" i="17"/>
  <c r="M582" i="17"/>
  <c r="M1056" i="17"/>
  <c r="M492" i="17"/>
  <c r="M912" i="17"/>
  <c r="M48" i="17"/>
  <c r="M204" i="17"/>
  <c r="M300" i="17"/>
  <c r="M384" i="17"/>
  <c r="M726" i="17"/>
  <c r="M222" i="17"/>
  <c r="M246" i="17"/>
  <c r="M108" i="17"/>
  <c r="M474" i="17"/>
  <c r="M408" i="17"/>
  <c r="M966" i="17"/>
  <c r="M816" i="17"/>
  <c r="M840" i="17"/>
  <c r="M762" i="17"/>
  <c r="M72" i="17"/>
  <c r="M378" i="17"/>
  <c r="M60" i="17"/>
  <c r="F1209" i="17" l="1"/>
  <c r="F1220" i="17" s="1"/>
  <c r="M1203" i="17" l="1"/>
  <c r="M543" i="17"/>
  <c r="M357" i="17"/>
  <c r="M15" i="17"/>
  <c r="M717" i="17"/>
  <c r="M627" i="17"/>
  <c r="M75" i="17"/>
  <c r="J1214" i="17"/>
  <c r="L1214" i="17"/>
  <c r="L1208" i="17"/>
  <c r="L1210" i="17" s="1"/>
  <c r="J1208" i="17"/>
  <c r="J1210" i="17" s="1"/>
  <c r="H1214" i="17"/>
  <c r="G1208" i="17"/>
  <c r="M9" i="17"/>
  <c r="M11" i="17" s="1"/>
  <c r="I1208" i="17"/>
  <c r="I1210" i="17" s="1"/>
  <c r="K1214" i="17"/>
  <c r="I1214" i="17"/>
  <c r="H1208" i="17"/>
  <c r="H1210" i="17" s="1"/>
  <c r="G1214" i="17"/>
  <c r="K1208" i="17"/>
  <c r="K1210" i="17" s="1"/>
  <c r="M544" i="17" l="1"/>
  <c r="M545" i="17"/>
  <c r="M358" i="17"/>
  <c r="M359" i="17"/>
  <c r="M16" i="17"/>
  <c r="M17" i="17"/>
  <c r="M718" i="17"/>
  <c r="M719" i="17"/>
  <c r="M628" i="17"/>
  <c r="M629" i="17"/>
  <c r="M77" i="17"/>
  <c r="M76" i="17"/>
  <c r="G1209" i="17"/>
  <c r="G1210" i="17"/>
  <c r="H1219" i="17"/>
  <c r="H1221" i="17" s="1"/>
  <c r="H1209" i="17"/>
  <c r="M1208" i="17"/>
  <c r="M1210" i="17" s="1"/>
  <c r="M10" i="17"/>
  <c r="I1219" i="17"/>
  <c r="I1221" i="17" s="1"/>
  <c r="I1209" i="17"/>
  <c r="G1219" i="17"/>
  <c r="M1214" i="17"/>
  <c r="L1219" i="17"/>
  <c r="L1221" i="17" s="1"/>
  <c r="L1209" i="17"/>
  <c r="K1219" i="17"/>
  <c r="K1221" i="17" s="1"/>
  <c r="K1209" i="17"/>
  <c r="J1209" i="17"/>
  <c r="J1219" i="17"/>
  <c r="J1221" i="17" s="1"/>
  <c r="G1221" i="17" l="1"/>
  <c r="G1220" i="17"/>
  <c r="L1220" i="17"/>
  <c r="I1220" i="17"/>
  <c r="M1219" i="17"/>
  <c r="M1221" i="17" s="1"/>
  <c r="M1209" i="17"/>
  <c r="K1220" i="17"/>
  <c r="J1220" i="17"/>
  <c r="H1220" i="17"/>
  <c r="M1205" i="17" l="1"/>
  <c r="M546" i="17"/>
  <c r="M360" i="17"/>
  <c r="M18" i="17"/>
  <c r="M720" i="17"/>
  <c r="M630" i="17"/>
  <c r="M78" i="17"/>
  <c r="M12" i="17"/>
  <c r="M1220" i="17"/>
  <c r="M1211" i="17" l="1"/>
  <c r="M1216" i="17"/>
  <c r="M1222" i="17" l="1"/>
  <c r="L1211" i="17"/>
  <c r="J1211" i="17"/>
  <c r="I1211" i="17"/>
  <c r="K1211" i="17"/>
  <c r="G1211" i="17"/>
  <c r="H1211" i="17"/>
  <c r="H1216" i="17"/>
  <c r="J1216" i="17"/>
  <c r="G1216" i="17"/>
  <c r="L1216" i="17"/>
  <c r="K1216" i="17"/>
  <c r="I1216" i="17"/>
  <c r="H1222" i="17" l="1"/>
  <c r="K1222" i="17"/>
  <c r="J1222" i="17"/>
  <c r="L1222" i="17"/>
  <c r="I1222" i="17"/>
  <c r="G1222" i="17"/>
</calcChain>
</file>

<file path=xl/sharedStrings.xml><?xml version="1.0" encoding="utf-8"?>
<sst xmlns="http://schemas.openxmlformats.org/spreadsheetml/2006/main" count="3823" uniqueCount="701">
  <si>
    <t>1010</t>
  </si>
  <si>
    <t>2600</t>
  </si>
  <si>
    <t>0500</t>
  </si>
  <si>
    <t>0580</t>
  </si>
  <si>
    <t>1110</t>
  </si>
  <si>
    <t>1500</t>
  </si>
  <si>
    <t>0060</t>
  </si>
  <si>
    <t>2810</t>
  </si>
  <si>
    <t>0520</t>
  </si>
  <si>
    <t>2800</t>
  </si>
  <si>
    <t>1600</t>
  </si>
  <si>
    <t>0070</t>
  </si>
  <si>
    <t>0640</t>
  </si>
  <si>
    <t>1000</t>
  </si>
  <si>
    <t>0030</t>
  </si>
  <si>
    <t>0100</t>
  </si>
  <si>
    <t>0010</t>
  </si>
  <si>
    <t>1360</t>
  </si>
  <si>
    <t>3000</t>
  </si>
  <si>
    <t>0020</t>
  </si>
  <si>
    <t>1120</t>
  </si>
  <si>
    <t>1140</t>
  </si>
  <si>
    <t>3210</t>
  </si>
  <si>
    <t>3100</t>
  </si>
  <si>
    <t>0900</t>
  </si>
  <si>
    <t>2700</t>
  </si>
  <si>
    <t>2405</t>
  </si>
  <si>
    <t>0040</t>
  </si>
  <si>
    <t>2560</t>
  </si>
  <si>
    <t>0910</t>
  </si>
  <si>
    <t>0740</t>
  </si>
  <si>
    <t>3110</t>
  </si>
  <si>
    <t>1390</t>
  </si>
  <si>
    <t>9025</t>
  </si>
  <si>
    <t>0970</t>
  </si>
  <si>
    <t>1400</t>
  </si>
  <si>
    <t>2000</t>
  </si>
  <si>
    <t>0050</t>
  </si>
  <si>
    <t>0770</t>
  </si>
  <si>
    <t>1340</t>
  </si>
  <si>
    <t>1990</t>
  </si>
  <si>
    <t>1490</t>
  </si>
  <si>
    <t>2830</t>
  </si>
  <si>
    <t>1410</t>
  </si>
  <si>
    <t>0490</t>
  </si>
  <si>
    <t>2670</t>
  </si>
  <si>
    <t>9145</t>
  </si>
  <si>
    <t>2730</t>
  </si>
  <si>
    <t>2820</t>
  </si>
  <si>
    <t>3200</t>
  </si>
  <si>
    <t>1350</t>
  </si>
  <si>
    <t>0190</t>
  </si>
  <si>
    <t>0120</t>
  </si>
  <si>
    <t>1220</t>
  </si>
  <si>
    <t>2640</t>
  </si>
  <si>
    <t>1080</t>
  </si>
  <si>
    <t>0480</t>
  </si>
  <si>
    <t>1195</t>
  </si>
  <si>
    <t>2740</t>
  </si>
  <si>
    <t>2070</t>
  </si>
  <si>
    <t>2520</t>
  </si>
  <si>
    <t>1440</t>
  </si>
  <si>
    <t>9045</t>
  </si>
  <si>
    <t>2530</t>
  </si>
  <si>
    <t>2630</t>
  </si>
  <si>
    <t>3130</t>
  </si>
  <si>
    <t>0540</t>
  </si>
  <si>
    <t>1590</t>
  </si>
  <si>
    <t>0230</t>
  </si>
  <si>
    <t>3147</t>
  </si>
  <si>
    <t>1520</t>
  </si>
  <si>
    <t>0310</t>
  </si>
  <si>
    <t>1870</t>
  </si>
  <si>
    <t>0470</t>
  </si>
  <si>
    <t>0950</t>
  </si>
  <si>
    <t>3220</t>
  </si>
  <si>
    <t>9150</t>
  </si>
  <si>
    <t>1850</t>
  </si>
  <si>
    <t>0960</t>
  </si>
  <si>
    <t>2862</t>
  </si>
  <si>
    <t>1750</t>
  </si>
  <si>
    <t>3010</t>
  </si>
  <si>
    <t>1460</t>
  </si>
  <si>
    <t>1130</t>
  </si>
  <si>
    <t>2710</t>
  </si>
  <si>
    <t>0220</t>
  </si>
  <si>
    <t>0510</t>
  </si>
  <si>
    <t>3090</t>
  </si>
  <si>
    <t>0940</t>
  </si>
  <si>
    <t>1580</t>
  </si>
  <si>
    <t>2780</t>
  </si>
  <si>
    <t>2770</t>
  </si>
  <si>
    <t>3040</t>
  </si>
  <si>
    <t>0980</t>
  </si>
  <si>
    <t>0240</t>
  </si>
  <si>
    <t>0270</t>
  </si>
  <si>
    <t>1480</t>
  </si>
  <si>
    <t>9075</t>
  </si>
  <si>
    <t>1560</t>
  </si>
  <si>
    <t>3140</t>
  </si>
  <si>
    <t>2515</t>
  </si>
  <si>
    <t>1380</t>
  </si>
  <si>
    <t>1550</t>
  </si>
  <si>
    <t>0170</t>
  </si>
  <si>
    <t>1860</t>
  </si>
  <si>
    <t>1810</t>
  </si>
  <si>
    <t>0870</t>
  </si>
  <si>
    <t>2590</t>
  </si>
  <si>
    <t>0560</t>
  </si>
  <si>
    <t>9035</t>
  </si>
  <si>
    <t>1150</t>
  </si>
  <si>
    <t>3085</t>
  </si>
  <si>
    <t>9060</t>
  </si>
  <si>
    <t>1450</t>
  </si>
  <si>
    <t>1620</t>
  </si>
  <si>
    <t>1790</t>
  </si>
  <si>
    <t>0890</t>
  </si>
  <si>
    <t>2660</t>
  </si>
  <si>
    <t>9165</t>
  </si>
  <si>
    <t>2610</t>
  </si>
  <si>
    <t>1530</t>
  </si>
  <si>
    <t>8041</t>
  </si>
  <si>
    <t>8001</t>
  </si>
  <si>
    <t>0550</t>
  </si>
  <si>
    <t>2035</t>
  </si>
  <si>
    <t>2180</t>
  </si>
  <si>
    <t>0290</t>
  </si>
  <si>
    <t>1070</t>
  </si>
  <si>
    <t>1050</t>
  </si>
  <si>
    <t>2840</t>
  </si>
  <si>
    <t>2010</t>
  </si>
  <si>
    <t>3070</t>
  </si>
  <si>
    <t>1020</t>
  </si>
  <si>
    <t>1510</t>
  </si>
  <si>
    <t>0930</t>
  </si>
  <si>
    <t>2570</t>
  </si>
  <si>
    <t>1030</t>
  </si>
  <si>
    <t>1828</t>
  </si>
  <si>
    <t>2865</t>
  </si>
  <si>
    <t>2540</t>
  </si>
  <si>
    <t>9095</t>
  </si>
  <si>
    <t>1160</t>
  </si>
  <si>
    <t>9120</t>
  </si>
  <si>
    <t>1570</t>
  </si>
  <si>
    <t>1180</t>
  </si>
  <si>
    <t>9125</t>
  </si>
  <si>
    <t>3146</t>
  </si>
  <si>
    <t>2535</t>
  </si>
  <si>
    <t>2580</t>
  </si>
  <si>
    <t>2690</t>
  </si>
  <si>
    <t>0110</t>
  </si>
  <si>
    <t>1040</t>
  </si>
  <si>
    <t>9050</t>
  </si>
  <si>
    <t>2190</t>
  </si>
  <si>
    <t>0130</t>
  </si>
  <si>
    <t>9030</t>
  </si>
  <si>
    <t>0920</t>
  </si>
  <si>
    <t>2055</t>
  </si>
  <si>
    <t>1980</t>
  </si>
  <si>
    <t>2680</t>
  </si>
  <si>
    <t>9040</t>
  </si>
  <si>
    <t>1780</t>
  </si>
  <si>
    <t>3030</t>
  </si>
  <si>
    <t>9140</t>
  </si>
  <si>
    <t>1420</t>
  </si>
  <si>
    <t>9055</t>
  </si>
  <si>
    <t>2760</t>
  </si>
  <si>
    <t>0990</t>
  </si>
  <si>
    <t>1540</t>
  </si>
  <si>
    <t>2650</t>
  </si>
  <si>
    <t>9135</t>
  </si>
  <si>
    <t>2020</t>
  </si>
  <si>
    <t>3145</t>
  </si>
  <si>
    <t>3120</t>
  </si>
  <si>
    <t>2750</t>
  </si>
  <si>
    <t>0860</t>
  </si>
  <si>
    <t>3020</t>
  </si>
  <si>
    <t>2790</t>
  </si>
  <si>
    <t>2505</t>
  </si>
  <si>
    <t>2395</t>
  </si>
  <si>
    <t>3060</t>
  </si>
  <si>
    <t>1430</t>
  </si>
  <si>
    <t>2720</t>
  </si>
  <si>
    <t>1060</t>
  </si>
  <si>
    <t>1330</t>
  </si>
  <si>
    <t>3230</t>
  </si>
  <si>
    <t>2620</t>
  </si>
  <si>
    <t>3148</t>
  </si>
  <si>
    <t>1760</t>
  </si>
  <si>
    <t>0880</t>
  </si>
  <si>
    <t>3080</t>
  </si>
  <si>
    <t>9130</t>
  </si>
  <si>
    <t>0140</t>
  </si>
  <si>
    <t>0260</t>
  </si>
  <si>
    <t>3050</t>
  </si>
  <si>
    <t>0123</t>
  </si>
  <si>
    <t>0250</t>
  </si>
  <si>
    <t>0180</t>
  </si>
  <si>
    <t>8042</t>
  </si>
  <si>
    <t>All Funds</t>
  </si>
  <si>
    <t xml:space="preserve">% </t>
  </si>
  <si>
    <t xml:space="preserve">$ </t>
  </si>
  <si>
    <t>Amount</t>
  </si>
  <si>
    <t>STATE TOTALS</t>
  </si>
  <si>
    <t>BOCES/COLLABORATIVE TOTALS</t>
  </si>
  <si>
    <t>DISTRICT/CSI TOTALS</t>
  </si>
  <si>
    <t>UTE PASS BOCES</t>
  </si>
  <si>
    <t>FRONT RANGE BOCES</t>
  </si>
  <si>
    <t>SANTA FE TRAIL BOCES</t>
  </si>
  <si>
    <t>UNCOMPAHGRE BOCES</t>
  </si>
  <si>
    <t>MT EVANS BOCES</t>
  </si>
  <si>
    <t>GRAND VALLEY BOCES</t>
  </si>
  <si>
    <t>EXPEDITIONARY BOCES</t>
  </si>
  <si>
    <t>RIO BLANCO BOCES</t>
  </si>
  <si>
    <t>ADAMS COUNTY BOCES</t>
  </si>
  <si>
    <t>NORTHWEST BOCES</t>
  </si>
  <si>
    <t>SOUTHEASTERN BOCES</t>
  </si>
  <si>
    <t>SOUTH CENTRAL BOCES</t>
  </si>
  <si>
    <t>SAN LUIS VALLEY BOCES</t>
  </si>
  <si>
    <t>SAN JUAN BOCES</t>
  </si>
  <si>
    <t>PIKES PEAK BOCES</t>
  </si>
  <si>
    <t>NORTHEAST BOCES</t>
  </si>
  <si>
    <t>CENTENNIAL BOCES</t>
  </si>
  <si>
    <t>MOUNTAIN BOCES</t>
  </si>
  <si>
    <t>EAST CENTRAL BOCES</t>
  </si>
  <si>
    <t>GLOBAL VILLAGE CHARTER COLLABORATIVE</t>
  </si>
  <si>
    <t>CHARTER SCHOOL INSTITUTE</t>
  </si>
  <si>
    <t>LIBERTY J-4</t>
  </si>
  <si>
    <t>YUMA</t>
  </si>
  <si>
    <t>IDALIA RJ-3</t>
  </si>
  <si>
    <t>WRAY RD-2</t>
  </si>
  <si>
    <t>YUMA 1</t>
  </si>
  <si>
    <t>PAWNEE RE-12</t>
  </si>
  <si>
    <t>WELD</t>
  </si>
  <si>
    <t>PRAIRIE RE-11</t>
  </si>
  <si>
    <t>BRIGGSDALE RE-10</t>
  </si>
  <si>
    <t>AULT-HIGHLAND RE-9</t>
  </si>
  <si>
    <t>PLATTE VALLEY RE-7</t>
  </si>
  <si>
    <t>GREELEY 6</t>
  </si>
  <si>
    <t>JOHNSTOWN-MILIKEN RE-5J</t>
  </si>
  <si>
    <t>WINDSOR RE-4</t>
  </si>
  <si>
    <t>EATON RE-2</t>
  </si>
  <si>
    <t>WELD RE-1</t>
  </si>
  <si>
    <t>WOODLIN R-104</t>
  </si>
  <si>
    <t>WASHINGTON</t>
  </si>
  <si>
    <t>LONE STAR 101</t>
  </si>
  <si>
    <t>OTIS R-3</t>
  </si>
  <si>
    <t>ARICKAREE R-2</t>
  </si>
  <si>
    <t>AKRON R-1</t>
  </si>
  <si>
    <t>WOODLAND PARK RE-2</t>
  </si>
  <si>
    <t>TELLER</t>
  </si>
  <si>
    <t>CRIPPLE CREEK-VICTOR RE-1</t>
  </si>
  <si>
    <t>SUMMIT RE-1</t>
  </si>
  <si>
    <t>SUMMIT</t>
  </si>
  <si>
    <t>SEDGWICK</t>
  </si>
  <si>
    <t>JULESBURG RE-1</t>
  </si>
  <si>
    <t>NORWOOD R-2J</t>
  </si>
  <si>
    <t>SAN MIGUEL</t>
  </si>
  <si>
    <t>TELLURIDE R-1</t>
  </si>
  <si>
    <t>SILVERTON 1</t>
  </si>
  <si>
    <t>SAN JUAN</t>
  </si>
  <si>
    <t>CENTER 26 JT</t>
  </si>
  <si>
    <t>SAGUACHE</t>
  </si>
  <si>
    <t>MOFFAT 2</t>
  </si>
  <si>
    <t>MOUNTAIN VALLEY RE 1</t>
  </si>
  <si>
    <t>SOUTH ROUTT RE 3</t>
  </si>
  <si>
    <t>ROUTT</t>
  </si>
  <si>
    <t>STEAMBOAT SPRINGS RE-2</t>
  </si>
  <si>
    <t>HAYDEN RE-1</t>
  </si>
  <si>
    <t>SARGENT RE-33J</t>
  </si>
  <si>
    <t>RIO GRANDE</t>
  </si>
  <si>
    <t>MONTE VISTA C-8</t>
  </si>
  <si>
    <t>RANGELY RE-4</t>
  </si>
  <si>
    <t>RIO BLANCO</t>
  </si>
  <si>
    <t>MEEKER RE1</t>
  </si>
  <si>
    <t>PUEBLO</t>
  </si>
  <si>
    <t>PUEBLO CITY 60</t>
  </si>
  <si>
    <t>WILEY RE-13 JT</t>
  </si>
  <si>
    <t>PROWERS</t>
  </si>
  <si>
    <t>HOLLY RE-3</t>
  </si>
  <si>
    <t>LAMAR RE-2</t>
  </si>
  <si>
    <t>GRANADA RE-1</t>
  </si>
  <si>
    <t>ASPEN 1</t>
  </si>
  <si>
    <t>PITKIN</t>
  </si>
  <si>
    <t>HAXTUN RE-2J</t>
  </si>
  <si>
    <t>PHILLIPS</t>
  </si>
  <si>
    <t>HOLYOKE RE-1J</t>
  </si>
  <si>
    <t>PARK COUNTY RE-2</t>
  </si>
  <si>
    <t>PARK</t>
  </si>
  <si>
    <t>PLATTE CANYON 1</t>
  </si>
  <si>
    <t>RIDGWAY R-2</t>
  </si>
  <si>
    <t>OURAY</t>
  </si>
  <si>
    <t>OURAY R-1</t>
  </si>
  <si>
    <t>SWINK 33</t>
  </si>
  <si>
    <t>OTERO</t>
  </si>
  <si>
    <t>CHERAW 31</t>
  </si>
  <si>
    <t>FOWLER R-4J</t>
  </si>
  <si>
    <t>MANZANOLA 3J</t>
  </si>
  <si>
    <t>ROCKY FORD R-2</t>
  </si>
  <si>
    <t>EAST OTERO R-1</t>
  </si>
  <si>
    <t>WIGGINS RE-50(J)</t>
  </si>
  <si>
    <t>MORGAN</t>
  </si>
  <si>
    <t>WELDON VALLEY RE-20(J)</t>
  </si>
  <si>
    <t>FORT MORGAN RE-3</t>
  </si>
  <si>
    <t>BRUSH RE-2(J)</t>
  </si>
  <si>
    <t>WEST END RE-2</t>
  </si>
  <si>
    <t>MONTROSE</t>
  </si>
  <si>
    <t>MONTROSE COUNTY RE-1J</t>
  </si>
  <si>
    <t>MANCOS RE-6</t>
  </si>
  <si>
    <t>MONTEZUMA</t>
  </si>
  <si>
    <t>DOLORES RE-4A</t>
  </si>
  <si>
    <t>MONTEZUMA-CORTEZ RE-1</t>
  </si>
  <si>
    <t>MOFFAT COUNTY RE:NO 1</t>
  </si>
  <si>
    <t>MOFFAT</t>
  </si>
  <si>
    <t>CREEDE CONSOLIDATED 1</t>
  </si>
  <si>
    <t>MINERAL</t>
  </si>
  <si>
    <t>MESA COUNTY VALLEY 51</t>
  </si>
  <si>
    <t>MESA</t>
  </si>
  <si>
    <t>PLATEAU VALLEY 50</t>
  </si>
  <si>
    <t>DE BEQUE 49JT</t>
  </si>
  <si>
    <t>PLATEAU RE-5</t>
  </si>
  <si>
    <t>LOGAN</t>
  </si>
  <si>
    <t>BUFFALO RE-4</t>
  </si>
  <si>
    <t>FRENCHMAN RE-3</t>
  </si>
  <si>
    <t>VALLEY RE-1</t>
  </si>
  <si>
    <t>KARVAL RE-23</t>
  </si>
  <si>
    <t>LINCOLN</t>
  </si>
  <si>
    <t>LIMON RE-4J</t>
  </si>
  <si>
    <t>GENOA-HUGO C-113</t>
  </si>
  <si>
    <t>KIM REORGANIZED 88</t>
  </si>
  <si>
    <t>LAS ANIMAS</t>
  </si>
  <si>
    <t>BRANSON REORGANIZED 82</t>
  </si>
  <si>
    <t>AGUILAR REORGANIZED 6</t>
  </si>
  <si>
    <t>HOEHNE REORGANIZED 3</t>
  </si>
  <si>
    <t>PRIMERO REORGANIZED 2</t>
  </si>
  <si>
    <t>TRINIDAD 1</t>
  </si>
  <si>
    <t>PARK (ESTES PARK) R-3</t>
  </si>
  <si>
    <t>LARIMER</t>
  </si>
  <si>
    <t>THOMPSON R-2J</t>
  </si>
  <si>
    <t>POUDRE R-1</t>
  </si>
  <si>
    <t>IGNACIO 11 JT</t>
  </si>
  <si>
    <t>LA PLATA</t>
  </si>
  <si>
    <t>BAYFIELD 10 JT-R</t>
  </si>
  <si>
    <t>DURANGO 9-R</t>
  </si>
  <si>
    <t>LAKE COUNTY R-1</t>
  </si>
  <si>
    <t>LAKE</t>
  </si>
  <si>
    <t>BURLINGTON RE-6J</t>
  </si>
  <si>
    <t>KIT CARSON</t>
  </si>
  <si>
    <t>BETHUNE R-5</t>
  </si>
  <si>
    <t>STRATTON R-4</t>
  </si>
  <si>
    <t>HI PLAINS R-23</t>
  </si>
  <si>
    <t>ARRIBA-FLAGLER C-20</t>
  </si>
  <si>
    <t>PLAINVIEW RE-2</t>
  </si>
  <si>
    <t>KIOWA</t>
  </si>
  <si>
    <t>EADS RE-1</t>
  </si>
  <si>
    <t>JEFFERSON COUNTY R-1</t>
  </si>
  <si>
    <t>JEFFERSON</t>
  </si>
  <si>
    <t>NORTH PARK R-1</t>
  </si>
  <si>
    <t>JACKSON</t>
  </si>
  <si>
    <t>LA VETA RE-2</t>
  </si>
  <si>
    <t>HUERFANO</t>
  </si>
  <si>
    <t>HUERFANO RE-1</t>
  </si>
  <si>
    <t>HINSDALE COUNTY RE 1</t>
  </si>
  <si>
    <t>HINSDALE</t>
  </si>
  <si>
    <t>GUNNISON WATERSHED RE1J</t>
  </si>
  <si>
    <t>GUNNISON</t>
  </si>
  <si>
    <t>EAST GRAND 2</t>
  </si>
  <si>
    <t>GRAND</t>
  </si>
  <si>
    <t>WEST GRAND 1-JT.</t>
  </si>
  <si>
    <t>GILPIN COUNTY RE-1</t>
  </si>
  <si>
    <t>GILPIN</t>
  </si>
  <si>
    <t>GARFIELD 16</t>
  </si>
  <si>
    <t>GARFIELD</t>
  </si>
  <si>
    <t>GARFIELD RE-2</t>
  </si>
  <si>
    <t>ROARING FORK RE-1</t>
  </si>
  <si>
    <t>COTOPAXI RE-3</t>
  </si>
  <si>
    <t>FREMONT</t>
  </si>
  <si>
    <t>CANON CITY RE-1</t>
  </si>
  <si>
    <t>MIAMI/YODER 60 JT</t>
  </si>
  <si>
    <t>EL PASO</t>
  </si>
  <si>
    <t>EDISON 54 JT</t>
  </si>
  <si>
    <t>LEWIS-PALMER 38</t>
  </si>
  <si>
    <t>HANOVER 28</t>
  </si>
  <si>
    <t>PEYTON 23 JT</t>
  </si>
  <si>
    <t>ELLICOTT 22</t>
  </si>
  <si>
    <t>ACADEMY 20</t>
  </si>
  <si>
    <t>MANITOU SPRINGS 14</t>
  </si>
  <si>
    <t>CHEYENNE MOUNTAIN 12</t>
  </si>
  <si>
    <t>COLORADO SPRINGS 11</t>
  </si>
  <si>
    <t>FOUNTAIN 8</t>
  </si>
  <si>
    <t>WIDEFIELD 3</t>
  </si>
  <si>
    <t>HARRISON 2</t>
  </si>
  <si>
    <t>CALHAN RJ-1</t>
  </si>
  <si>
    <t>AGATE 300</t>
  </si>
  <si>
    <t>ELBERT</t>
  </si>
  <si>
    <t>ELBERT 200</t>
  </si>
  <si>
    <t>BIG SANDY 100J</t>
  </si>
  <si>
    <t>KIOWA C-2</t>
  </si>
  <si>
    <t>EAGLE COUNTY RE 50</t>
  </si>
  <si>
    <t>EAGLE</t>
  </si>
  <si>
    <t>DOUGLAS COUNTY RE 1</t>
  </si>
  <si>
    <t>DOUGLAS</t>
  </si>
  <si>
    <t>DOLORES COUNTY RE NO.2</t>
  </si>
  <si>
    <t>DOLORES</t>
  </si>
  <si>
    <t>DENVER COUNTY 1</t>
  </si>
  <si>
    <t>DENVER</t>
  </si>
  <si>
    <t>DELTA COUNTY 50(J)</t>
  </si>
  <si>
    <t>DELTA</t>
  </si>
  <si>
    <t>CUSTER</t>
  </si>
  <si>
    <t>CROWLEY COUNTY RE-1-J</t>
  </si>
  <si>
    <t>CROWLEY</t>
  </si>
  <si>
    <t>SIERRA GRANDE R-30</t>
  </si>
  <si>
    <t>COSTILLA</t>
  </si>
  <si>
    <t>CENTENNIAL R-1</t>
  </si>
  <si>
    <t>SOUTH CONEJOS RE-10</t>
  </si>
  <si>
    <t>CONEJOS</t>
  </si>
  <si>
    <t>SANFORD 6J</t>
  </si>
  <si>
    <t>NORTH CONEJOS RE-1J</t>
  </si>
  <si>
    <t>CLEAR CREEK RE-1</t>
  </si>
  <si>
    <t>CLEAR CREEK</t>
  </si>
  <si>
    <t>CHEYENNE COUNTY RE-5</t>
  </si>
  <si>
    <t>CHEYENNE</t>
  </si>
  <si>
    <t>KIT CARSON R-1</t>
  </si>
  <si>
    <t>SALIDA R-32</t>
  </si>
  <si>
    <t>CHAFFEE</t>
  </si>
  <si>
    <t>BUENA VISTA R-31</t>
  </si>
  <si>
    <t>BOULDER VALLEY RE 2</t>
  </si>
  <si>
    <t>BOULDER</t>
  </si>
  <si>
    <t>ST VRAIN VALLEY RE 1J</t>
  </si>
  <si>
    <t>MCCLAVE RE-2</t>
  </si>
  <si>
    <t>BENT</t>
  </si>
  <si>
    <t>LAS ANIMAS RE-1</t>
  </si>
  <si>
    <t>CAMPO RE-6</t>
  </si>
  <si>
    <t>BACA</t>
  </si>
  <si>
    <t>VILAS RE-5</t>
  </si>
  <si>
    <t>SPRINGFIELD RE-4</t>
  </si>
  <si>
    <t>PRITCHETT RE-3</t>
  </si>
  <si>
    <t>WALSH RE-1</t>
  </si>
  <si>
    <t>ARCHULETA COUNTY 50 JT</t>
  </si>
  <si>
    <t>ARCHULETA</t>
  </si>
  <si>
    <t>BYERS 32J</t>
  </si>
  <si>
    <t>ARAPAHOE</t>
  </si>
  <si>
    <t>ADAMS-ARAPAHOE 28J</t>
  </si>
  <si>
    <t>DEER TRAIL 26J</t>
  </si>
  <si>
    <t>LITTLETON 6</t>
  </si>
  <si>
    <t>CHERRY CREEK 5</t>
  </si>
  <si>
    <t>SHERIDAN 2</t>
  </si>
  <si>
    <t>ENGLEWOOD 1</t>
  </si>
  <si>
    <t>SANGRE DE CRISTO RE-22J</t>
  </si>
  <si>
    <t>ALAMOSA</t>
  </si>
  <si>
    <t>ALAMOSA RE-11J</t>
  </si>
  <si>
    <t>ADAMS</t>
  </si>
  <si>
    <t>STRASBURG 31J</t>
  </si>
  <si>
    <t>BENNETT 29J</t>
  </si>
  <si>
    <t>ADAMS COUNTY 14</t>
  </si>
  <si>
    <t>ADAMS 12 FIVE STAR</t>
  </si>
  <si>
    <t>MAPLETON 1</t>
  </si>
  <si>
    <t>COUNTY</t>
  </si>
  <si>
    <t>BOCES</t>
  </si>
  <si>
    <t>Total</t>
  </si>
  <si>
    <t>Other</t>
  </si>
  <si>
    <t>DISTRICT/</t>
  </si>
  <si>
    <t>DISTRICT</t>
  </si>
  <si>
    <t>County-Dist</t>
  </si>
  <si>
    <t>ADAMSMAPLETON 1</t>
  </si>
  <si>
    <t>ADAMSADAMS 12 FIV</t>
  </si>
  <si>
    <t>ADAMSADAMS COUNTY</t>
  </si>
  <si>
    <t>ADAMSBENNETT 29J</t>
  </si>
  <si>
    <t>ADAMSSTRASBURG 31</t>
  </si>
  <si>
    <t xml:space="preserve">ADAMSWESTMINSTER </t>
  </si>
  <si>
    <t>ALAMOALAMOSA RE-1</t>
  </si>
  <si>
    <t>ALAMOSANGRE DE CR</t>
  </si>
  <si>
    <t>ARAPAENGLEWOOD 1</t>
  </si>
  <si>
    <t>ARAPASHERIDAN 2</t>
  </si>
  <si>
    <t>ARAPACHERRY CREEK</t>
  </si>
  <si>
    <t>ARAPALITTLETON 6</t>
  </si>
  <si>
    <t>ARAPADEER TRAIL 2</t>
  </si>
  <si>
    <t>ARAPAADAMS-ARAPAH</t>
  </si>
  <si>
    <t>ARAPABYERS 32J</t>
  </si>
  <si>
    <t>ARCHUARCHULETA CO</t>
  </si>
  <si>
    <t>BACAWALSH RE-1</t>
  </si>
  <si>
    <t>BACAPRITCHETT RE</t>
  </si>
  <si>
    <t xml:space="preserve">BACASPRINGFIELD </t>
  </si>
  <si>
    <t>BACAVILAS RE-5</t>
  </si>
  <si>
    <t>BACACAMPO RE-6</t>
  </si>
  <si>
    <t>BENTLAS ANIMAS R</t>
  </si>
  <si>
    <t>BENTMCCLAVE RE-2</t>
  </si>
  <si>
    <t>BOULDST VRAIN VAL</t>
  </si>
  <si>
    <t>BOULDBOULDER VALL</t>
  </si>
  <si>
    <t xml:space="preserve">CHAFFBUENA VISTA </t>
  </si>
  <si>
    <t>CHAFFSALIDA R-32</t>
  </si>
  <si>
    <t>CHEYEKIT CARSON R</t>
  </si>
  <si>
    <t>CHEYECHEYENNE COU</t>
  </si>
  <si>
    <t xml:space="preserve">CLEARCLEAR CREEK </t>
  </si>
  <si>
    <t>CONEJNORTH CONEJO</t>
  </si>
  <si>
    <t>CONEJSANFORD 6J</t>
  </si>
  <si>
    <t>CONEJSOUTH CONEJO</t>
  </si>
  <si>
    <t>COSTICENTENNIAL R</t>
  </si>
  <si>
    <t>COSTISIERRA GRAND</t>
  </si>
  <si>
    <t>CROWLCROWLEY COUN</t>
  </si>
  <si>
    <t>CUSTECONSOLIDATED</t>
  </si>
  <si>
    <t>DELTADELTA COUNTY</t>
  </si>
  <si>
    <t>DENVEDENVER COUNT</t>
  </si>
  <si>
    <t>DOLORDOLORES COUN</t>
  </si>
  <si>
    <t>DOUGLDOUGLAS COUN</t>
  </si>
  <si>
    <t>EAGLEEAGLE COUNTY</t>
  </si>
  <si>
    <t>ELBERELIZABETH C-</t>
  </si>
  <si>
    <t>ELBERKIOWA C-2</t>
  </si>
  <si>
    <t>ELBERBIG SANDY 10</t>
  </si>
  <si>
    <t>ELBERELBERT 200</t>
  </si>
  <si>
    <t>ELBERAGATE 300</t>
  </si>
  <si>
    <t>EL PACALHAN RJ-1</t>
  </si>
  <si>
    <t>EL PAHARRISON 2</t>
  </si>
  <si>
    <t>EL PAWIDEFIELD 3</t>
  </si>
  <si>
    <t>EL PAFOUNTAIN 8</t>
  </si>
  <si>
    <t>EL PACOLORADO SPR</t>
  </si>
  <si>
    <t>EL PACHEYENNE MOU</t>
  </si>
  <si>
    <t>EL PAMANITOU SPRI</t>
  </si>
  <si>
    <t>EL PAACADEMY 20</t>
  </si>
  <si>
    <t>EL PAELLICOTT 22</t>
  </si>
  <si>
    <t>EL PAPEYTON 23 JT</t>
  </si>
  <si>
    <t>EL PAHANOVER 28</t>
  </si>
  <si>
    <t>EL PALEWIS-PALMER</t>
  </si>
  <si>
    <t>EL PAEDISON 54 JT</t>
  </si>
  <si>
    <t xml:space="preserve">EL PAMIAMI/YODER </t>
  </si>
  <si>
    <t>FREMOCANON CITY R</t>
  </si>
  <si>
    <t>FREMOFLORENCE RE-</t>
  </si>
  <si>
    <t>FREMOCOTOPAXI RE-</t>
  </si>
  <si>
    <t>GARFIROARING FORK</t>
  </si>
  <si>
    <t>GARFIGARFIELD RE-</t>
  </si>
  <si>
    <t>GARFIGARFIELD 16</t>
  </si>
  <si>
    <t>GILPIGILPIN COUNT</t>
  </si>
  <si>
    <t>GRANDWEST GRAND 1</t>
  </si>
  <si>
    <t>GRANDEAST GRAND 2</t>
  </si>
  <si>
    <t>GUNNIGUNNISON WAT</t>
  </si>
  <si>
    <t>HINSDHINSDALE COU</t>
  </si>
  <si>
    <t>HUERFHUERFANO RE-</t>
  </si>
  <si>
    <t>HUERFLA VETA RE-2</t>
  </si>
  <si>
    <t>JACKSNORTH PARK R</t>
  </si>
  <si>
    <t>JEFFEJEFFERSON CO</t>
  </si>
  <si>
    <t>KIOWAEADS RE-1</t>
  </si>
  <si>
    <t>KIOWAPLAINVIEW RE</t>
  </si>
  <si>
    <t>KIT CARRIBA-FLAGL</t>
  </si>
  <si>
    <t>KIT CHI PLAINS R-</t>
  </si>
  <si>
    <t>KIT CSTRATTON R-4</t>
  </si>
  <si>
    <t>KIT CBETHUNE R-5</t>
  </si>
  <si>
    <t>KIT CBURLINGTON R</t>
  </si>
  <si>
    <t xml:space="preserve">LAKELAKE COUNTY </t>
  </si>
  <si>
    <t>LA PLDURANGO 9-R</t>
  </si>
  <si>
    <t xml:space="preserve">LA PLBAYFIELD 10 </t>
  </si>
  <si>
    <t>LA PLIGNACIO 11 J</t>
  </si>
  <si>
    <t>LARIMPOUDRE R-1</t>
  </si>
  <si>
    <t>LARIMTHOMPSON R-2</t>
  </si>
  <si>
    <t xml:space="preserve">LARIMPARK (ESTES </t>
  </si>
  <si>
    <t>LAS ATRINIDAD 1</t>
  </si>
  <si>
    <t>LAS APRIMERO REOR</t>
  </si>
  <si>
    <t>LAS AHOEHNE REORG</t>
  </si>
  <si>
    <t>LAS AAGUILAR REOR</t>
  </si>
  <si>
    <t>LAS ABRANSON REOR</t>
  </si>
  <si>
    <t>LAS AKIM REORGANI</t>
  </si>
  <si>
    <t>LINCOGENOA-HUGO C</t>
  </si>
  <si>
    <t>LINCOLIMON RE-4J</t>
  </si>
  <si>
    <t>LINCOKARVAL RE-23</t>
  </si>
  <si>
    <t>LOGANVALLEY RE-1</t>
  </si>
  <si>
    <t>LOGANFRENCHMAN RE</t>
  </si>
  <si>
    <t>LOGANBUFFALO RE-4</t>
  </si>
  <si>
    <t>LOGANPLATEAU RE-5</t>
  </si>
  <si>
    <t>MESADE BEQUE 49J</t>
  </si>
  <si>
    <t>MESAPLATEAU VALL</t>
  </si>
  <si>
    <t xml:space="preserve">MESAMESA COUNTY </t>
  </si>
  <si>
    <t>MINERCREEDE CONSO</t>
  </si>
  <si>
    <t>MOFFAMOFFAT COUNT</t>
  </si>
  <si>
    <t>MONTEMONTEZUMA-CO</t>
  </si>
  <si>
    <t>MONTEDOLORES RE-4</t>
  </si>
  <si>
    <t>MONTEMANCOS RE-6</t>
  </si>
  <si>
    <t>MONTRMONTROSE COU</t>
  </si>
  <si>
    <t>MONTRWEST END RE-</t>
  </si>
  <si>
    <t>MORGABRUSH RE-2(J</t>
  </si>
  <si>
    <t xml:space="preserve">MORGAFORT MORGAN </t>
  </si>
  <si>
    <t>MORGAWELDON VALLE</t>
  </si>
  <si>
    <t>MORGAWIGGINS RE-5</t>
  </si>
  <si>
    <t>OTEROEAST OTERO R</t>
  </si>
  <si>
    <t>OTEROROCKY FORD R</t>
  </si>
  <si>
    <t>OTEROMANZANOLA 3J</t>
  </si>
  <si>
    <t>OTEROFOWLER R-4J</t>
  </si>
  <si>
    <t>OTEROCHERAW 31</t>
  </si>
  <si>
    <t>OTEROSWINK 33</t>
  </si>
  <si>
    <t>OURAYOURAY R-1</t>
  </si>
  <si>
    <t>OURAYRIDGWAY R-2</t>
  </si>
  <si>
    <t>PARKPLATTE CANYO</t>
  </si>
  <si>
    <t xml:space="preserve">PARKPARK COUNTY </t>
  </si>
  <si>
    <t>PHILLHOLYOKE RE-1</t>
  </si>
  <si>
    <t>PHILLHAXTUN RE-2J</t>
  </si>
  <si>
    <t>PITKIASPEN 1</t>
  </si>
  <si>
    <t>PROWEGRANADA RE-1</t>
  </si>
  <si>
    <t>PROWELAMAR RE-2</t>
  </si>
  <si>
    <t>PROWEHOLLY RE-3</t>
  </si>
  <si>
    <t xml:space="preserve">PROWEWILEY RE-13 </t>
  </si>
  <si>
    <t xml:space="preserve">PUEBLPUEBLO CITY </t>
  </si>
  <si>
    <t>PUEBLPUEBLO COUNT</t>
  </si>
  <si>
    <t>RIO BMEEKER RE1</t>
  </si>
  <si>
    <t>RIO BRANGELY RE-4</t>
  </si>
  <si>
    <t>RIO GDEL NORTE C-</t>
  </si>
  <si>
    <t xml:space="preserve">RIO GMONTE VISTA </t>
  </si>
  <si>
    <t>RIO GSARGENT RE-3</t>
  </si>
  <si>
    <t>ROUTTHAYDEN RE-1</t>
  </si>
  <si>
    <t>ROUTTSTEAMBOAT SP</t>
  </si>
  <si>
    <t xml:space="preserve">ROUTTSOUTH ROUTT </t>
  </si>
  <si>
    <t>SAGUAMOUNTAIN VAL</t>
  </si>
  <si>
    <t>SAGUAMOFFAT 2</t>
  </si>
  <si>
    <t>SAGUACENTER 26 JT</t>
  </si>
  <si>
    <t>SAN JSILVERTON 1</t>
  </si>
  <si>
    <t>SAN MTELLURIDE R-</t>
  </si>
  <si>
    <t>SAN MNORWOOD R-2J</t>
  </si>
  <si>
    <t>SEDGWJULESBURG RE</t>
  </si>
  <si>
    <t>SEDGWPLATTE VALLE</t>
  </si>
  <si>
    <t>SUMMISUMMIT RE-1</t>
  </si>
  <si>
    <t>TELLECRIPPLE CREE</t>
  </si>
  <si>
    <t>TELLEWOODLAND PAR</t>
  </si>
  <si>
    <t>WASHIAKRON R-1</t>
  </si>
  <si>
    <t>WASHIARICKAREE R-</t>
  </si>
  <si>
    <t>WASHIOTIS R-3</t>
  </si>
  <si>
    <t>WASHILONE STAR 10</t>
  </si>
  <si>
    <t>WASHIWOODLIN R-10</t>
  </si>
  <si>
    <t>WELDWELD RE-1</t>
  </si>
  <si>
    <t>WELDEATON RE-2</t>
  </si>
  <si>
    <t>WELDKEENESBURG R</t>
  </si>
  <si>
    <t>WELDWINDSOR RE-4</t>
  </si>
  <si>
    <t>WELDJOHNSTOWN-MI</t>
  </si>
  <si>
    <t>WELDGREELEY 6</t>
  </si>
  <si>
    <t>WELDPLATTE VALLE</t>
  </si>
  <si>
    <t xml:space="preserve">WELDWELD COUNTY </t>
  </si>
  <si>
    <t>WELDAULT-HIGHLAN</t>
  </si>
  <si>
    <t>WELDBRIGGSDALE R</t>
  </si>
  <si>
    <t>WELDPRAIRIE RE-1</t>
  </si>
  <si>
    <t>WELDPAWNEE RE-12</t>
  </si>
  <si>
    <t>YUMAYUMA 1</t>
  </si>
  <si>
    <t>YUMAWRAY RD-2</t>
  </si>
  <si>
    <t>YUMAIDALIA RJ-3</t>
  </si>
  <si>
    <t>YUMALIBERTY J-4</t>
  </si>
  <si>
    <t>CHARTER SCHO</t>
  </si>
  <si>
    <t>GLOBAL VILLA</t>
  </si>
  <si>
    <t>EAST CENTRAL</t>
  </si>
  <si>
    <t>MOUNTAIN BOC</t>
  </si>
  <si>
    <t>CENTENNIAL B</t>
  </si>
  <si>
    <t>NORTHEAST BO</t>
  </si>
  <si>
    <t>PIKES PEAK B</t>
  </si>
  <si>
    <t>SAN JUAN BOC</t>
  </si>
  <si>
    <t>SAN LUIS VAL</t>
  </si>
  <si>
    <t>SOUTH CENTRA</t>
  </si>
  <si>
    <t>SOUTHEASTERN</t>
  </si>
  <si>
    <t>NORTHWEST BO</t>
  </si>
  <si>
    <t>ADAMS COUNTY</t>
  </si>
  <si>
    <t>RIO BLANCO B</t>
  </si>
  <si>
    <t>EXPEDITIONAR</t>
  </si>
  <si>
    <t>GRAND VALLEY</t>
  </si>
  <si>
    <t>MT EVANS BOC</t>
  </si>
  <si>
    <t xml:space="preserve">UNCOMPAHGRE </t>
  </si>
  <si>
    <t>SANTA FE TRA</t>
  </si>
  <si>
    <t>9160</t>
  </si>
  <si>
    <t xml:space="preserve">FRONT RANGE </t>
  </si>
  <si>
    <t>UTE PASS BOC</t>
  </si>
  <si>
    <t>Expenditures</t>
  </si>
  <si>
    <t>Services</t>
  </si>
  <si>
    <t>Capital</t>
  </si>
  <si>
    <t>Employee</t>
  </si>
  <si>
    <t>Purchased</t>
  </si>
  <si>
    <t>Supplies &amp;</t>
  </si>
  <si>
    <t>Salaries</t>
  </si>
  <si>
    <t>Benefits</t>
  </si>
  <si>
    <t>Materials</t>
  </si>
  <si>
    <t>Outlay</t>
  </si>
  <si>
    <t>9170</t>
  </si>
  <si>
    <t>8043</t>
  </si>
  <si>
    <t>JAMES IRWIN</t>
  </si>
  <si>
    <t>JAMES IRWIN CHARTER COLLABORATIVE</t>
  </si>
  <si>
    <t>CHARTER CHOICE COLLABORATIVE</t>
  </si>
  <si>
    <t>CHARTER CHOI</t>
  </si>
  <si>
    <t>COLORADO DIGI</t>
  </si>
  <si>
    <t>8044</t>
  </si>
  <si>
    <t>ROCKY MOUNTAIN CHARTER COLLABORATIVE</t>
  </si>
  <si>
    <t>ROCKY MOUNTAIN</t>
  </si>
  <si>
    <t>Per Funded Pupil Count</t>
  </si>
  <si>
    <t>Per Membership Count</t>
  </si>
  <si>
    <t>9175</t>
  </si>
  <si>
    <t>COLORADO RIVER BOCES</t>
  </si>
  <si>
    <t>COLORADO RIVE</t>
  </si>
  <si>
    <t>EDUCATION REENVISIONED BOCES</t>
  </si>
  <si>
    <t>ELIZABETH SCHOOL DISTRICT</t>
  </si>
  <si>
    <t>ADAMSSCHOOL DISTRICT 27J</t>
  </si>
  <si>
    <t>SCHOOL DISTRICT 27J</t>
  </si>
  <si>
    <t>WESTMINSTER SCHOOL DISTRICT</t>
  </si>
  <si>
    <t>CUSTER COUNTY SCHOOL DISTRICT C-1</t>
  </si>
  <si>
    <t>EL PADISTRICT 49</t>
  </si>
  <si>
    <t>DISTRICT 49</t>
  </si>
  <si>
    <t>FREMONT RE-2</t>
  </si>
  <si>
    <t>PUEBLO COUNTY 70</t>
  </si>
  <si>
    <t>UPPER RIO GRANDE C-7</t>
  </si>
  <si>
    <t>REVERE SCHOOL DISTRICT</t>
  </si>
  <si>
    <t>WELD RE-3J</t>
  </si>
  <si>
    <t>WELD RE-8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</si>
</sst>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#,##0.0_);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2">
    <xf numFmtId="0" fontId="0" fillId="0" borderId="0" xfId="0"/>
    <xf numFmtId="165" fontId="5" fillId="0" borderId="0" xfId="3" applyNumberFormat="1" applyFont="1" applyAlignment="1">
      <alignment horizontal="left"/>
    </xf>
    <xf numFmtId="0" fontId="6" fillId="0" borderId="0" xfId="0" applyFont="1"/>
    <xf numFmtId="3" fontId="6" fillId="0" borderId="0" xfId="0" applyNumberFormat="1" applyFont="1"/>
    <xf numFmtId="3" fontId="5" fillId="0" borderId="0" xfId="1" applyNumberFormat="1" applyFont="1"/>
    <xf numFmtId="3" fontId="5" fillId="0" borderId="0" xfId="1" applyNumberFormat="1" applyFont="1" applyAlignment="1">
      <alignment horizontal="left"/>
    </xf>
    <xf numFmtId="3" fontId="6" fillId="0" borderId="0" xfId="0" quotePrefix="1" applyNumberFormat="1" applyFont="1"/>
    <xf numFmtId="3" fontId="4" fillId="0" borderId="0" xfId="1" applyNumberFormat="1" applyFont="1"/>
    <xf numFmtId="37" fontId="5" fillId="0" borderId="0" xfId="3" applyNumberFormat="1" applyFont="1"/>
    <xf numFmtId="37" fontId="5" fillId="0" borderId="0" xfId="3" applyNumberFormat="1" applyFont="1" applyAlignment="1">
      <alignment horizontal="left"/>
    </xf>
    <xf numFmtId="0" fontId="6" fillId="0" borderId="0" xfId="3" applyFont="1"/>
    <xf numFmtId="3" fontId="5" fillId="0" borderId="0" xfId="3" applyNumberFormat="1" applyFont="1"/>
    <xf numFmtId="165" fontId="5" fillId="0" borderId="0" xfId="3" applyNumberFormat="1" applyFont="1"/>
    <xf numFmtId="37" fontId="4" fillId="0" borderId="0" xfId="3" applyNumberFormat="1" applyFont="1"/>
    <xf numFmtId="37" fontId="4" fillId="0" borderId="0" xfId="3" applyNumberFormat="1" applyFont="1" applyAlignment="1">
      <alignment horizontal="left"/>
    </xf>
    <xf numFmtId="165" fontId="4" fillId="0" borderId="0" xfId="3" applyNumberFormat="1" applyFont="1" applyAlignment="1">
      <alignment horizontal="left"/>
    </xf>
    <xf numFmtId="165" fontId="4" fillId="0" borderId="0" xfId="3" applyNumberFormat="1" applyFont="1"/>
    <xf numFmtId="3" fontId="5" fillId="0" borderId="0" xfId="3" applyNumberFormat="1" applyFont="1" applyAlignment="1">
      <alignment horizontal="left"/>
    </xf>
    <xf numFmtId="3" fontId="6" fillId="0" borderId="0" xfId="3" applyNumberFormat="1" applyFont="1"/>
    <xf numFmtId="3" fontId="4" fillId="0" borderId="0" xfId="3" applyNumberFormat="1" applyFont="1"/>
    <xf numFmtId="3" fontId="4" fillId="0" borderId="0" xfId="3" applyNumberFormat="1" applyFont="1" applyAlignment="1">
      <alignment horizontal="left"/>
    </xf>
    <xf numFmtId="165" fontId="5" fillId="0" borderId="0" xfId="3" applyNumberFormat="1" applyFont="1" applyAlignment="1">
      <alignment horizontal="right"/>
    </xf>
    <xf numFmtId="0" fontId="7" fillId="0" borderId="0" xfId="0" applyFont="1"/>
    <xf numFmtId="0" fontId="7" fillId="0" borderId="0" xfId="3" applyFont="1"/>
    <xf numFmtId="37" fontId="8" fillId="0" borderId="0" xfId="3" applyNumberFormat="1" applyFont="1"/>
    <xf numFmtId="37" fontId="9" fillId="0" borderId="0" xfId="3" applyNumberFormat="1" applyFont="1" applyAlignment="1">
      <alignment horizontal="center"/>
    </xf>
    <xf numFmtId="165" fontId="8" fillId="0" borderId="0" xfId="3" applyNumberFormat="1" applyFont="1"/>
    <xf numFmtId="37" fontId="9" fillId="0" borderId="0" xfId="3" applyNumberFormat="1" applyFont="1"/>
    <xf numFmtId="165" fontId="9" fillId="0" borderId="0" xfId="3" applyNumberFormat="1" applyFont="1" applyAlignment="1">
      <alignment horizontal="center"/>
    </xf>
    <xf numFmtId="37" fontId="9" fillId="0" borderId="0" xfId="3" applyNumberFormat="1" applyFont="1" applyAlignment="1">
      <alignment horizontal="right"/>
    </xf>
    <xf numFmtId="37" fontId="9" fillId="0" borderId="0" xfId="3" applyNumberFormat="1" applyFont="1" applyAlignment="1">
      <alignment horizontal="left"/>
    </xf>
    <xf numFmtId="0" fontId="7" fillId="0" borderId="0" xfId="3" applyFont="1" applyAlignment="1">
      <alignment horizontal="center"/>
    </xf>
  </cellXfs>
  <cellStyles count="12">
    <cellStyle name="Comma 2" xfId="2" xr:uid="{00000000-0005-0000-0000-000001000000}"/>
    <cellStyle name="Comma 2 2" xfId="7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1" xr:uid="{00000000-0005-0000-0000-000006000000}"/>
    <cellStyle name="Normal 3" xfId="3" xr:uid="{00000000-0005-0000-0000-000007000000}"/>
    <cellStyle name="Normal 3 2" xfId="8" xr:uid="{00000000-0005-0000-0000-000008000000}"/>
    <cellStyle name="Normal 4" xfId="9" xr:uid="{00000000-0005-0000-0000-000009000000}"/>
    <cellStyle name="Normal 5" xfId="10" xr:uid="{00000000-0005-0000-0000-00000A000000}"/>
    <cellStyle name="Normal 5 2" xfId="11" xr:uid="{00000000-0005-0000-0000-00000B000000}"/>
    <cellStyle name="Normal 6" xfId="5" xr:uid="{00000000-0005-0000-0000-00000C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974913</xdr:colOff>
      <xdr:row>1222</xdr:row>
      <xdr:rowOff>148732</xdr:rowOff>
    </xdr:from>
    <xdr:to>
      <xdr:col>12</xdr:col>
      <xdr:colOff>1162033</xdr:colOff>
      <xdr:row>1225</xdr:row>
      <xdr:rowOff>179294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5210737" y="162365085"/>
          <a:ext cx="8389825" cy="6020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Note:  Figures in this table include any duplicated expenditures in Internal Service Funds and any non-netted internal charge/reimbursement expenditures in other funds. 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     As such, these expenditures may not agree with those expenditures contained in Table IIB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N1243"/>
  <sheetViews>
    <sheetView tabSelected="1" zoomScale="80" zoomScaleNormal="80" zoomScaleSheetLayoutView="85" zoomScalePageLayoutView="48" workbookViewId="0">
      <pane ySplit="6" topLeftCell="A7" activePane="bottomLeft" state="frozen"/>
      <selection activeCell="E1202" sqref="E1202"/>
      <selection pane="bottomLeft" activeCell="I27" sqref="I27"/>
    </sheetView>
  </sheetViews>
  <sheetFormatPr defaultColWidth="8.7109375" defaultRowHeight="12.75" x14ac:dyDescent="0.2"/>
  <cols>
    <col min="1" max="1" width="9.140625" style="2" bestFit="1" customWidth="1"/>
    <col min="2" max="2" width="23.7109375" style="2" bestFit="1" customWidth="1"/>
    <col min="3" max="3" width="2.42578125" style="10" customWidth="1"/>
    <col min="4" max="4" width="17.7109375" style="10" customWidth="1"/>
    <col min="5" max="5" width="10.7109375" style="10" customWidth="1"/>
    <col min="6" max="6" width="15.140625" style="10" customWidth="1"/>
    <col min="7" max="13" width="18" style="10" customWidth="1"/>
    <col min="14" max="65" width="8.7109375" style="10"/>
    <col min="66" max="66" width="2.42578125" style="10" customWidth="1"/>
    <col min="67" max="67" width="17.7109375" style="10" customWidth="1"/>
    <col min="68" max="68" width="10.7109375" style="10" customWidth="1"/>
    <col min="69" max="70" width="0" style="10" hidden="1" customWidth="1"/>
    <col min="71" max="71" width="8.7109375" style="10" customWidth="1"/>
    <col min="72" max="78" width="20.7109375" style="10" customWidth="1"/>
    <col min="79" max="321" width="8.7109375" style="10"/>
    <col min="322" max="322" width="2.42578125" style="10" customWidth="1"/>
    <col min="323" max="323" width="17.7109375" style="10" customWidth="1"/>
    <col min="324" max="324" width="10.7109375" style="10" customWidth="1"/>
    <col min="325" max="326" width="0" style="10" hidden="1" customWidth="1"/>
    <col min="327" max="327" width="8.7109375" style="10" customWidth="1"/>
    <col min="328" max="334" width="20.7109375" style="10" customWidth="1"/>
    <col min="335" max="577" width="8.7109375" style="10"/>
    <col min="578" max="578" width="2.42578125" style="10" customWidth="1"/>
    <col min="579" max="579" width="17.7109375" style="10" customWidth="1"/>
    <col min="580" max="580" width="10.7109375" style="10" customWidth="1"/>
    <col min="581" max="582" width="0" style="10" hidden="1" customWidth="1"/>
    <col min="583" max="583" width="8.7109375" style="10" customWidth="1"/>
    <col min="584" max="590" width="20.7109375" style="10" customWidth="1"/>
    <col min="591" max="833" width="8.7109375" style="10"/>
    <col min="834" max="834" width="2.42578125" style="10" customWidth="1"/>
    <col min="835" max="835" width="17.7109375" style="10" customWidth="1"/>
    <col min="836" max="836" width="10.7109375" style="10" customWidth="1"/>
    <col min="837" max="838" width="0" style="10" hidden="1" customWidth="1"/>
    <col min="839" max="839" width="8.7109375" style="10" customWidth="1"/>
    <col min="840" max="846" width="20.7109375" style="10" customWidth="1"/>
    <col min="847" max="1089" width="8.7109375" style="10"/>
    <col min="1090" max="1090" width="2.42578125" style="10" customWidth="1"/>
    <col min="1091" max="1091" width="17.7109375" style="10" customWidth="1"/>
    <col min="1092" max="1092" width="10.7109375" style="10" customWidth="1"/>
    <col min="1093" max="1094" width="0" style="10" hidden="1" customWidth="1"/>
    <col min="1095" max="1095" width="8.7109375" style="10" customWidth="1"/>
    <col min="1096" max="1102" width="20.7109375" style="10" customWidth="1"/>
    <col min="1103" max="1345" width="8.7109375" style="10"/>
    <col min="1346" max="1346" width="2.42578125" style="10" customWidth="1"/>
    <col min="1347" max="1347" width="17.7109375" style="10" customWidth="1"/>
    <col min="1348" max="1348" width="10.7109375" style="10" customWidth="1"/>
    <col min="1349" max="1350" width="0" style="10" hidden="1" customWidth="1"/>
    <col min="1351" max="1351" width="8.7109375" style="10" customWidth="1"/>
    <col min="1352" max="1358" width="20.7109375" style="10" customWidth="1"/>
    <col min="1359" max="1601" width="8.7109375" style="10"/>
    <col min="1602" max="1602" width="2.42578125" style="10" customWidth="1"/>
    <col min="1603" max="1603" width="17.7109375" style="10" customWidth="1"/>
    <col min="1604" max="1604" width="10.7109375" style="10" customWidth="1"/>
    <col min="1605" max="1606" width="0" style="10" hidden="1" customWidth="1"/>
    <col min="1607" max="1607" width="8.7109375" style="10" customWidth="1"/>
    <col min="1608" max="1614" width="20.7109375" style="10" customWidth="1"/>
    <col min="1615" max="1857" width="8.7109375" style="10"/>
    <col min="1858" max="1858" width="2.42578125" style="10" customWidth="1"/>
    <col min="1859" max="1859" width="17.7109375" style="10" customWidth="1"/>
    <col min="1860" max="1860" width="10.7109375" style="10" customWidth="1"/>
    <col min="1861" max="1862" width="0" style="10" hidden="1" customWidth="1"/>
    <col min="1863" max="1863" width="8.7109375" style="10" customWidth="1"/>
    <col min="1864" max="1870" width="20.7109375" style="10" customWidth="1"/>
    <col min="1871" max="2113" width="8.7109375" style="10"/>
    <col min="2114" max="2114" width="2.42578125" style="10" customWidth="1"/>
    <col min="2115" max="2115" width="17.7109375" style="10" customWidth="1"/>
    <col min="2116" max="2116" width="10.7109375" style="10" customWidth="1"/>
    <col min="2117" max="2118" width="0" style="10" hidden="1" customWidth="1"/>
    <col min="2119" max="2119" width="8.7109375" style="10" customWidth="1"/>
    <col min="2120" max="2126" width="20.7109375" style="10" customWidth="1"/>
    <col min="2127" max="2369" width="8.7109375" style="10"/>
    <col min="2370" max="2370" width="2.42578125" style="10" customWidth="1"/>
    <col min="2371" max="2371" width="17.7109375" style="10" customWidth="1"/>
    <col min="2372" max="2372" width="10.7109375" style="10" customWidth="1"/>
    <col min="2373" max="2374" width="0" style="10" hidden="1" customWidth="1"/>
    <col min="2375" max="2375" width="8.7109375" style="10" customWidth="1"/>
    <col min="2376" max="2382" width="20.7109375" style="10" customWidth="1"/>
    <col min="2383" max="2625" width="8.7109375" style="10"/>
    <col min="2626" max="2626" width="2.42578125" style="10" customWidth="1"/>
    <col min="2627" max="2627" width="17.7109375" style="10" customWidth="1"/>
    <col min="2628" max="2628" width="10.7109375" style="10" customWidth="1"/>
    <col min="2629" max="2630" width="0" style="10" hidden="1" customWidth="1"/>
    <col min="2631" max="2631" width="8.7109375" style="10" customWidth="1"/>
    <col min="2632" max="2638" width="20.7109375" style="10" customWidth="1"/>
    <col min="2639" max="2881" width="8.7109375" style="10"/>
    <col min="2882" max="2882" width="2.42578125" style="10" customWidth="1"/>
    <col min="2883" max="2883" width="17.7109375" style="10" customWidth="1"/>
    <col min="2884" max="2884" width="10.7109375" style="10" customWidth="1"/>
    <col min="2885" max="2886" width="0" style="10" hidden="1" customWidth="1"/>
    <col min="2887" max="2887" width="8.7109375" style="10" customWidth="1"/>
    <col min="2888" max="2894" width="20.7109375" style="10" customWidth="1"/>
    <col min="2895" max="3137" width="8.7109375" style="10"/>
    <col min="3138" max="3138" width="2.42578125" style="10" customWidth="1"/>
    <col min="3139" max="3139" width="17.7109375" style="10" customWidth="1"/>
    <col min="3140" max="3140" width="10.7109375" style="10" customWidth="1"/>
    <col min="3141" max="3142" width="0" style="10" hidden="1" customWidth="1"/>
    <col min="3143" max="3143" width="8.7109375" style="10" customWidth="1"/>
    <col min="3144" max="3150" width="20.7109375" style="10" customWidth="1"/>
    <col min="3151" max="3393" width="8.7109375" style="10"/>
    <col min="3394" max="3394" width="2.42578125" style="10" customWidth="1"/>
    <col min="3395" max="3395" width="17.7109375" style="10" customWidth="1"/>
    <col min="3396" max="3396" width="10.7109375" style="10" customWidth="1"/>
    <col min="3397" max="3398" width="0" style="10" hidden="1" customWidth="1"/>
    <col min="3399" max="3399" width="8.7109375" style="10" customWidth="1"/>
    <col min="3400" max="3406" width="20.7109375" style="10" customWidth="1"/>
    <col min="3407" max="3649" width="8.7109375" style="10"/>
    <col min="3650" max="3650" width="2.42578125" style="10" customWidth="1"/>
    <col min="3651" max="3651" width="17.7109375" style="10" customWidth="1"/>
    <col min="3652" max="3652" width="10.7109375" style="10" customWidth="1"/>
    <col min="3653" max="3654" width="0" style="10" hidden="1" customWidth="1"/>
    <col min="3655" max="3655" width="8.7109375" style="10" customWidth="1"/>
    <col min="3656" max="3662" width="20.7109375" style="10" customWidth="1"/>
    <col min="3663" max="3905" width="8.7109375" style="10"/>
    <col min="3906" max="3906" width="2.42578125" style="10" customWidth="1"/>
    <col min="3907" max="3907" width="17.7109375" style="10" customWidth="1"/>
    <col min="3908" max="3908" width="10.7109375" style="10" customWidth="1"/>
    <col min="3909" max="3910" width="0" style="10" hidden="1" customWidth="1"/>
    <col min="3911" max="3911" width="8.7109375" style="10" customWidth="1"/>
    <col min="3912" max="3918" width="20.7109375" style="10" customWidth="1"/>
    <col min="3919" max="4161" width="8.7109375" style="10"/>
    <col min="4162" max="4162" width="2.42578125" style="10" customWidth="1"/>
    <col min="4163" max="4163" width="17.7109375" style="10" customWidth="1"/>
    <col min="4164" max="4164" width="10.7109375" style="10" customWidth="1"/>
    <col min="4165" max="4166" width="0" style="10" hidden="1" customWidth="1"/>
    <col min="4167" max="4167" width="8.7109375" style="10" customWidth="1"/>
    <col min="4168" max="4174" width="20.7109375" style="10" customWidth="1"/>
    <col min="4175" max="4417" width="8.7109375" style="10"/>
    <col min="4418" max="4418" width="2.42578125" style="10" customWidth="1"/>
    <col min="4419" max="4419" width="17.7109375" style="10" customWidth="1"/>
    <col min="4420" max="4420" width="10.7109375" style="10" customWidth="1"/>
    <col min="4421" max="4422" width="0" style="10" hidden="1" customWidth="1"/>
    <col min="4423" max="4423" width="8.7109375" style="10" customWidth="1"/>
    <col min="4424" max="4430" width="20.7109375" style="10" customWidth="1"/>
    <col min="4431" max="4673" width="8.7109375" style="10"/>
    <col min="4674" max="4674" width="2.42578125" style="10" customWidth="1"/>
    <col min="4675" max="4675" width="17.7109375" style="10" customWidth="1"/>
    <col min="4676" max="4676" width="10.7109375" style="10" customWidth="1"/>
    <col min="4677" max="4678" width="0" style="10" hidden="1" customWidth="1"/>
    <col min="4679" max="4679" width="8.7109375" style="10" customWidth="1"/>
    <col min="4680" max="4686" width="20.7109375" style="10" customWidth="1"/>
    <col min="4687" max="4929" width="8.7109375" style="10"/>
    <col min="4930" max="4930" width="2.42578125" style="10" customWidth="1"/>
    <col min="4931" max="4931" width="17.7109375" style="10" customWidth="1"/>
    <col min="4932" max="4932" width="10.7109375" style="10" customWidth="1"/>
    <col min="4933" max="4934" width="0" style="10" hidden="1" customWidth="1"/>
    <col min="4935" max="4935" width="8.7109375" style="10" customWidth="1"/>
    <col min="4936" max="4942" width="20.7109375" style="10" customWidth="1"/>
    <col min="4943" max="5185" width="8.7109375" style="10"/>
    <col min="5186" max="5186" width="2.42578125" style="10" customWidth="1"/>
    <col min="5187" max="5187" width="17.7109375" style="10" customWidth="1"/>
    <col min="5188" max="5188" width="10.7109375" style="10" customWidth="1"/>
    <col min="5189" max="5190" width="0" style="10" hidden="1" customWidth="1"/>
    <col min="5191" max="5191" width="8.7109375" style="10" customWidth="1"/>
    <col min="5192" max="5198" width="20.7109375" style="10" customWidth="1"/>
    <col min="5199" max="5441" width="8.7109375" style="10"/>
    <col min="5442" max="5442" width="2.42578125" style="10" customWidth="1"/>
    <col min="5443" max="5443" width="17.7109375" style="10" customWidth="1"/>
    <col min="5444" max="5444" width="10.7109375" style="10" customWidth="1"/>
    <col min="5445" max="5446" width="0" style="10" hidden="1" customWidth="1"/>
    <col min="5447" max="5447" width="8.7109375" style="10" customWidth="1"/>
    <col min="5448" max="5454" width="20.7109375" style="10" customWidth="1"/>
    <col min="5455" max="5697" width="8.7109375" style="10"/>
    <col min="5698" max="5698" width="2.42578125" style="10" customWidth="1"/>
    <col min="5699" max="5699" width="17.7109375" style="10" customWidth="1"/>
    <col min="5700" max="5700" width="10.7109375" style="10" customWidth="1"/>
    <col min="5701" max="5702" width="0" style="10" hidden="1" customWidth="1"/>
    <col min="5703" max="5703" width="8.7109375" style="10" customWidth="1"/>
    <col min="5704" max="5710" width="20.7109375" style="10" customWidth="1"/>
    <col min="5711" max="5953" width="8.7109375" style="10"/>
    <col min="5954" max="5954" width="2.42578125" style="10" customWidth="1"/>
    <col min="5955" max="5955" width="17.7109375" style="10" customWidth="1"/>
    <col min="5956" max="5956" width="10.7109375" style="10" customWidth="1"/>
    <col min="5957" max="5958" width="0" style="10" hidden="1" customWidth="1"/>
    <col min="5959" max="5959" width="8.7109375" style="10" customWidth="1"/>
    <col min="5960" max="5966" width="20.7109375" style="10" customWidth="1"/>
    <col min="5967" max="6209" width="8.7109375" style="10"/>
    <col min="6210" max="6210" width="2.42578125" style="10" customWidth="1"/>
    <col min="6211" max="6211" width="17.7109375" style="10" customWidth="1"/>
    <col min="6212" max="6212" width="10.7109375" style="10" customWidth="1"/>
    <col min="6213" max="6214" width="0" style="10" hidden="1" customWidth="1"/>
    <col min="6215" max="6215" width="8.7109375" style="10" customWidth="1"/>
    <col min="6216" max="6222" width="20.7109375" style="10" customWidth="1"/>
    <col min="6223" max="6465" width="8.7109375" style="10"/>
    <col min="6466" max="6466" width="2.42578125" style="10" customWidth="1"/>
    <col min="6467" max="6467" width="17.7109375" style="10" customWidth="1"/>
    <col min="6468" max="6468" width="10.7109375" style="10" customWidth="1"/>
    <col min="6469" max="6470" width="0" style="10" hidden="1" customWidth="1"/>
    <col min="6471" max="6471" width="8.7109375" style="10" customWidth="1"/>
    <col min="6472" max="6478" width="20.7109375" style="10" customWidth="1"/>
    <col min="6479" max="6721" width="8.7109375" style="10"/>
    <col min="6722" max="6722" width="2.42578125" style="10" customWidth="1"/>
    <col min="6723" max="6723" width="17.7109375" style="10" customWidth="1"/>
    <col min="6724" max="6724" width="10.7109375" style="10" customWidth="1"/>
    <col min="6725" max="6726" width="0" style="10" hidden="1" customWidth="1"/>
    <col min="6727" max="6727" width="8.7109375" style="10" customWidth="1"/>
    <col min="6728" max="6734" width="20.7109375" style="10" customWidth="1"/>
    <col min="6735" max="6977" width="8.7109375" style="10"/>
    <col min="6978" max="6978" width="2.42578125" style="10" customWidth="1"/>
    <col min="6979" max="6979" width="17.7109375" style="10" customWidth="1"/>
    <col min="6980" max="6980" width="10.7109375" style="10" customWidth="1"/>
    <col min="6981" max="6982" width="0" style="10" hidden="1" customWidth="1"/>
    <col min="6983" max="6983" width="8.7109375" style="10" customWidth="1"/>
    <col min="6984" max="6990" width="20.7109375" style="10" customWidth="1"/>
    <col min="6991" max="7233" width="8.7109375" style="10"/>
    <col min="7234" max="7234" width="2.42578125" style="10" customWidth="1"/>
    <col min="7235" max="7235" width="17.7109375" style="10" customWidth="1"/>
    <col min="7236" max="7236" width="10.7109375" style="10" customWidth="1"/>
    <col min="7237" max="7238" width="0" style="10" hidden="1" customWidth="1"/>
    <col min="7239" max="7239" width="8.7109375" style="10" customWidth="1"/>
    <col min="7240" max="7246" width="20.7109375" style="10" customWidth="1"/>
    <col min="7247" max="7489" width="8.7109375" style="10"/>
    <col min="7490" max="7490" width="2.42578125" style="10" customWidth="1"/>
    <col min="7491" max="7491" width="17.7109375" style="10" customWidth="1"/>
    <col min="7492" max="7492" width="10.7109375" style="10" customWidth="1"/>
    <col min="7493" max="7494" width="0" style="10" hidden="1" customWidth="1"/>
    <col min="7495" max="7495" width="8.7109375" style="10" customWidth="1"/>
    <col min="7496" max="7502" width="20.7109375" style="10" customWidth="1"/>
    <col min="7503" max="7745" width="8.7109375" style="10"/>
    <col min="7746" max="7746" width="2.42578125" style="10" customWidth="1"/>
    <col min="7747" max="7747" width="17.7109375" style="10" customWidth="1"/>
    <col min="7748" max="7748" width="10.7109375" style="10" customWidth="1"/>
    <col min="7749" max="7750" width="0" style="10" hidden="1" customWidth="1"/>
    <col min="7751" max="7751" width="8.7109375" style="10" customWidth="1"/>
    <col min="7752" max="7758" width="20.7109375" style="10" customWidth="1"/>
    <col min="7759" max="8001" width="8.7109375" style="10"/>
    <col min="8002" max="8002" width="2.42578125" style="10" customWidth="1"/>
    <col min="8003" max="8003" width="17.7109375" style="10" customWidth="1"/>
    <col min="8004" max="8004" width="10.7109375" style="10" customWidth="1"/>
    <col min="8005" max="8006" width="0" style="10" hidden="1" customWidth="1"/>
    <col min="8007" max="8007" width="8.7109375" style="10" customWidth="1"/>
    <col min="8008" max="8014" width="20.7109375" style="10" customWidth="1"/>
    <col min="8015" max="8257" width="8.7109375" style="10"/>
    <col min="8258" max="8258" width="2.42578125" style="10" customWidth="1"/>
    <col min="8259" max="8259" width="17.7109375" style="10" customWidth="1"/>
    <col min="8260" max="8260" width="10.7109375" style="10" customWidth="1"/>
    <col min="8261" max="8262" width="0" style="10" hidden="1" customWidth="1"/>
    <col min="8263" max="8263" width="8.7109375" style="10" customWidth="1"/>
    <col min="8264" max="8270" width="20.7109375" style="10" customWidth="1"/>
    <col min="8271" max="8513" width="8.7109375" style="10"/>
    <col min="8514" max="8514" width="2.42578125" style="10" customWidth="1"/>
    <col min="8515" max="8515" width="17.7109375" style="10" customWidth="1"/>
    <col min="8516" max="8516" width="10.7109375" style="10" customWidth="1"/>
    <col min="8517" max="8518" width="0" style="10" hidden="1" customWidth="1"/>
    <col min="8519" max="8519" width="8.7109375" style="10" customWidth="1"/>
    <col min="8520" max="8526" width="20.7109375" style="10" customWidth="1"/>
    <col min="8527" max="8769" width="8.7109375" style="10"/>
    <col min="8770" max="8770" width="2.42578125" style="10" customWidth="1"/>
    <col min="8771" max="8771" width="17.7109375" style="10" customWidth="1"/>
    <col min="8772" max="8772" width="10.7109375" style="10" customWidth="1"/>
    <col min="8773" max="8774" width="0" style="10" hidden="1" customWidth="1"/>
    <col min="8775" max="8775" width="8.7109375" style="10" customWidth="1"/>
    <col min="8776" max="8782" width="20.7109375" style="10" customWidth="1"/>
    <col min="8783" max="9025" width="8.7109375" style="10"/>
    <col min="9026" max="9026" width="2.42578125" style="10" customWidth="1"/>
    <col min="9027" max="9027" width="17.7109375" style="10" customWidth="1"/>
    <col min="9028" max="9028" width="10.7109375" style="10" customWidth="1"/>
    <col min="9029" max="9030" width="0" style="10" hidden="1" customWidth="1"/>
    <col min="9031" max="9031" width="8.7109375" style="10" customWidth="1"/>
    <col min="9032" max="9038" width="20.7109375" style="10" customWidth="1"/>
    <col min="9039" max="9281" width="8.7109375" style="10"/>
    <col min="9282" max="9282" width="2.42578125" style="10" customWidth="1"/>
    <col min="9283" max="9283" width="17.7109375" style="10" customWidth="1"/>
    <col min="9284" max="9284" width="10.7109375" style="10" customWidth="1"/>
    <col min="9285" max="9286" width="0" style="10" hidden="1" customWidth="1"/>
    <col min="9287" max="9287" width="8.7109375" style="10" customWidth="1"/>
    <col min="9288" max="9294" width="20.7109375" style="10" customWidth="1"/>
    <col min="9295" max="9537" width="8.7109375" style="10"/>
    <col min="9538" max="9538" width="2.42578125" style="10" customWidth="1"/>
    <col min="9539" max="9539" width="17.7109375" style="10" customWidth="1"/>
    <col min="9540" max="9540" width="10.7109375" style="10" customWidth="1"/>
    <col min="9541" max="9542" width="0" style="10" hidden="1" customWidth="1"/>
    <col min="9543" max="9543" width="8.7109375" style="10" customWidth="1"/>
    <col min="9544" max="9550" width="20.7109375" style="10" customWidth="1"/>
    <col min="9551" max="9793" width="8.7109375" style="10"/>
    <col min="9794" max="9794" width="2.42578125" style="10" customWidth="1"/>
    <col min="9795" max="9795" width="17.7109375" style="10" customWidth="1"/>
    <col min="9796" max="9796" width="10.7109375" style="10" customWidth="1"/>
    <col min="9797" max="9798" width="0" style="10" hidden="1" customWidth="1"/>
    <col min="9799" max="9799" width="8.7109375" style="10" customWidth="1"/>
    <col min="9800" max="9806" width="20.7109375" style="10" customWidth="1"/>
    <col min="9807" max="10049" width="8.7109375" style="10"/>
    <col min="10050" max="10050" width="2.42578125" style="10" customWidth="1"/>
    <col min="10051" max="10051" width="17.7109375" style="10" customWidth="1"/>
    <col min="10052" max="10052" width="10.7109375" style="10" customWidth="1"/>
    <col min="10053" max="10054" width="0" style="10" hidden="1" customWidth="1"/>
    <col min="10055" max="10055" width="8.7109375" style="10" customWidth="1"/>
    <col min="10056" max="10062" width="20.7109375" style="10" customWidth="1"/>
    <col min="10063" max="10305" width="8.7109375" style="10"/>
    <col min="10306" max="10306" width="2.42578125" style="10" customWidth="1"/>
    <col min="10307" max="10307" width="17.7109375" style="10" customWidth="1"/>
    <col min="10308" max="10308" width="10.7109375" style="10" customWidth="1"/>
    <col min="10309" max="10310" width="0" style="10" hidden="1" customWidth="1"/>
    <col min="10311" max="10311" width="8.7109375" style="10" customWidth="1"/>
    <col min="10312" max="10318" width="20.7109375" style="10" customWidth="1"/>
    <col min="10319" max="10561" width="8.7109375" style="10"/>
    <col min="10562" max="10562" width="2.42578125" style="10" customWidth="1"/>
    <col min="10563" max="10563" width="17.7109375" style="10" customWidth="1"/>
    <col min="10564" max="10564" width="10.7109375" style="10" customWidth="1"/>
    <col min="10565" max="10566" width="0" style="10" hidden="1" customWidth="1"/>
    <col min="10567" max="10567" width="8.7109375" style="10" customWidth="1"/>
    <col min="10568" max="10574" width="20.7109375" style="10" customWidth="1"/>
    <col min="10575" max="10817" width="8.7109375" style="10"/>
    <col min="10818" max="10818" width="2.42578125" style="10" customWidth="1"/>
    <col min="10819" max="10819" width="17.7109375" style="10" customWidth="1"/>
    <col min="10820" max="10820" width="10.7109375" style="10" customWidth="1"/>
    <col min="10821" max="10822" width="0" style="10" hidden="1" customWidth="1"/>
    <col min="10823" max="10823" width="8.7109375" style="10" customWidth="1"/>
    <col min="10824" max="10830" width="20.7109375" style="10" customWidth="1"/>
    <col min="10831" max="11073" width="8.7109375" style="10"/>
    <col min="11074" max="11074" width="2.42578125" style="10" customWidth="1"/>
    <col min="11075" max="11075" width="17.7109375" style="10" customWidth="1"/>
    <col min="11076" max="11076" width="10.7109375" style="10" customWidth="1"/>
    <col min="11077" max="11078" width="0" style="10" hidden="1" customWidth="1"/>
    <col min="11079" max="11079" width="8.7109375" style="10" customWidth="1"/>
    <col min="11080" max="11086" width="20.7109375" style="10" customWidth="1"/>
    <col min="11087" max="11329" width="8.7109375" style="10"/>
    <col min="11330" max="11330" width="2.42578125" style="10" customWidth="1"/>
    <col min="11331" max="11331" width="17.7109375" style="10" customWidth="1"/>
    <col min="11332" max="11332" width="10.7109375" style="10" customWidth="1"/>
    <col min="11333" max="11334" width="0" style="10" hidden="1" customWidth="1"/>
    <col min="11335" max="11335" width="8.7109375" style="10" customWidth="1"/>
    <col min="11336" max="11342" width="20.7109375" style="10" customWidth="1"/>
    <col min="11343" max="11585" width="8.7109375" style="10"/>
    <col min="11586" max="11586" width="2.42578125" style="10" customWidth="1"/>
    <col min="11587" max="11587" width="17.7109375" style="10" customWidth="1"/>
    <col min="11588" max="11588" width="10.7109375" style="10" customWidth="1"/>
    <col min="11589" max="11590" width="0" style="10" hidden="1" customWidth="1"/>
    <col min="11591" max="11591" width="8.7109375" style="10" customWidth="1"/>
    <col min="11592" max="11598" width="20.7109375" style="10" customWidth="1"/>
    <col min="11599" max="11841" width="8.7109375" style="10"/>
    <col min="11842" max="11842" width="2.42578125" style="10" customWidth="1"/>
    <col min="11843" max="11843" width="17.7109375" style="10" customWidth="1"/>
    <col min="11844" max="11844" width="10.7109375" style="10" customWidth="1"/>
    <col min="11845" max="11846" width="0" style="10" hidden="1" customWidth="1"/>
    <col min="11847" max="11847" width="8.7109375" style="10" customWidth="1"/>
    <col min="11848" max="11854" width="20.7109375" style="10" customWidth="1"/>
    <col min="11855" max="12097" width="8.7109375" style="10"/>
    <col min="12098" max="12098" width="2.42578125" style="10" customWidth="1"/>
    <col min="12099" max="12099" width="17.7109375" style="10" customWidth="1"/>
    <col min="12100" max="12100" width="10.7109375" style="10" customWidth="1"/>
    <col min="12101" max="12102" width="0" style="10" hidden="1" customWidth="1"/>
    <col min="12103" max="12103" width="8.7109375" style="10" customWidth="1"/>
    <col min="12104" max="12110" width="20.7109375" style="10" customWidth="1"/>
    <col min="12111" max="12353" width="8.7109375" style="10"/>
    <col min="12354" max="12354" width="2.42578125" style="10" customWidth="1"/>
    <col min="12355" max="12355" width="17.7109375" style="10" customWidth="1"/>
    <col min="12356" max="12356" width="10.7109375" style="10" customWidth="1"/>
    <col min="12357" max="12358" width="0" style="10" hidden="1" customWidth="1"/>
    <col min="12359" max="12359" width="8.7109375" style="10" customWidth="1"/>
    <col min="12360" max="12366" width="20.7109375" style="10" customWidth="1"/>
    <col min="12367" max="12609" width="8.7109375" style="10"/>
    <col min="12610" max="12610" width="2.42578125" style="10" customWidth="1"/>
    <col min="12611" max="12611" width="17.7109375" style="10" customWidth="1"/>
    <col min="12612" max="12612" width="10.7109375" style="10" customWidth="1"/>
    <col min="12613" max="12614" width="0" style="10" hidden="1" customWidth="1"/>
    <col min="12615" max="12615" width="8.7109375" style="10" customWidth="1"/>
    <col min="12616" max="12622" width="20.7109375" style="10" customWidth="1"/>
    <col min="12623" max="12865" width="8.7109375" style="10"/>
    <col min="12866" max="12866" width="2.42578125" style="10" customWidth="1"/>
    <col min="12867" max="12867" width="17.7109375" style="10" customWidth="1"/>
    <col min="12868" max="12868" width="10.7109375" style="10" customWidth="1"/>
    <col min="12869" max="12870" width="0" style="10" hidden="1" customWidth="1"/>
    <col min="12871" max="12871" width="8.7109375" style="10" customWidth="1"/>
    <col min="12872" max="12878" width="20.7109375" style="10" customWidth="1"/>
    <col min="12879" max="13121" width="8.7109375" style="10"/>
    <col min="13122" max="13122" width="2.42578125" style="10" customWidth="1"/>
    <col min="13123" max="13123" width="17.7109375" style="10" customWidth="1"/>
    <col min="13124" max="13124" width="10.7109375" style="10" customWidth="1"/>
    <col min="13125" max="13126" width="0" style="10" hidden="1" customWidth="1"/>
    <col min="13127" max="13127" width="8.7109375" style="10" customWidth="1"/>
    <col min="13128" max="13134" width="20.7109375" style="10" customWidth="1"/>
    <col min="13135" max="13377" width="8.7109375" style="10"/>
    <col min="13378" max="13378" width="2.42578125" style="10" customWidth="1"/>
    <col min="13379" max="13379" width="17.7109375" style="10" customWidth="1"/>
    <col min="13380" max="13380" width="10.7109375" style="10" customWidth="1"/>
    <col min="13381" max="13382" width="0" style="10" hidden="1" customWidth="1"/>
    <col min="13383" max="13383" width="8.7109375" style="10" customWidth="1"/>
    <col min="13384" max="13390" width="20.7109375" style="10" customWidth="1"/>
    <col min="13391" max="13633" width="8.7109375" style="10"/>
    <col min="13634" max="13634" width="2.42578125" style="10" customWidth="1"/>
    <col min="13635" max="13635" width="17.7109375" style="10" customWidth="1"/>
    <col min="13636" max="13636" width="10.7109375" style="10" customWidth="1"/>
    <col min="13637" max="13638" width="0" style="10" hidden="1" customWidth="1"/>
    <col min="13639" max="13639" width="8.7109375" style="10" customWidth="1"/>
    <col min="13640" max="13646" width="20.7109375" style="10" customWidth="1"/>
    <col min="13647" max="13889" width="8.7109375" style="10"/>
    <col min="13890" max="13890" width="2.42578125" style="10" customWidth="1"/>
    <col min="13891" max="13891" width="17.7109375" style="10" customWidth="1"/>
    <col min="13892" max="13892" width="10.7109375" style="10" customWidth="1"/>
    <col min="13893" max="13894" width="0" style="10" hidden="1" customWidth="1"/>
    <col min="13895" max="13895" width="8.7109375" style="10" customWidth="1"/>
    <col min="13896" max="13902" width="20.7109375" style="10" customWidth="1"/>
    <col min="13903" max="14145" width="8.7109375" style="10"/>
    <col min="14146" max="14146" width="2.42578125" style="10" customWidth="1"/>
    <col min="14147" max="14147" width="17.7109375" style="10" customWidth="1"/>
    <col min="14148" max="14148" width="10.7109375" style="10" customWidth="1"/>
    <col min="14149" max="14150" width="0" style="10" hidden="1" customWidth="1"/>
    <col min="14151" max="14151" width="8.7109375" style="10" customWidth="1"/>
    <col min="14152" max="14158" width="20.7109375" style="10" customWidth="1"/>
    <col min="14159" max="14401" width="8.7109375" style="10"/>
    <col min="14402" max="14402" width="2.42578125" style="10" customWidth="1"/>
    <col min="14403" max="14403" width="17.7109375" style="10" customWidth="1"/>
    <col min="14404" max="14404" width="10.7109375" style="10" customWidth="1"/>
    <col min="14405" max="14406" width="0" style="10" hidden="1" customWidth="1"/>
    <col min="14407" max="14407" width="8.7109375" style="10" customWidth="1"/>
    <col min="14408" max="14414" width="20.7109375" style="10" customWidth="1"/>
    <col min="14415" max="14657" width="8.7109375" style="10"/>
    <col min="14658" max="14658" width="2.42578125" style="10" customWidth="1"/>
    <col min="14659" max="14659" width="17.7109375" style="10" customWidth="1"/>
    <col min="14660" max="14660" width="10.7109375" style="10" customWidth="1"/>
    <col min="14661" max="14662" width="0" style="10" hidden="1" customWidth="1"/>
    <col min="14663" max="14663" width="8.7109375" style="10" customWidth="1"/>
    <col min="14664" max="14670" width="20.7109375" style="10" customWidth="1"/>
    <col min="14671" max="14913" width="8.7109375" style="10"/>
    <col min="14914" max="14914" width="2.42578125" style="10" customWidth="1"/>
    <col min="14915" max="14915" width="17.7109375" style="10" customWidth="1"/>
    <col min="14916" max="14916" width="10.7109375" style="10" customWidth="1"/>
    <col min="14917" max="14918" width="0" style="10" hidden="1" customWidth="1"/>
    <col min="14919" max="14919" width="8.7109375" style="10" customWidth="1"/>
    <col min="14920" max="14926" width="20.7109375" style="10" customWidth="1"/>
    <col min="14927" max="15169" width="8.7109375" style="10"/>
    <col min="15170" max="15170" width="2.42578125" style="10" customWidth="1"/>
    <col min="15171" max="15171" width="17.7109375" style="10" customWidth="1"/>
    <col min="15172" max="15172" width="10.7109375" style="10" customWidth="1"/>
    <col min="15173" max="15174" width="0" style="10" hidden="1" customWidth="1"/>
    <col min="15175" max="15175" width="8.7109375" style="10" customWidth="1"/>
    <col min="15176" max="15182" width="20.7109375" style="10" customWidth="1"/>
    <col min="15183" max="15425" width="8.7109375" style="10"/>
    <col min="15426" max="15426" width="2.42578125" style="10" customWidth="1"/>
    <col min="15427" max="15427" width="17.7109375" style="10" customWidth="1"/>
    <col min="15428" max="15428" width="10.7109375" style="10" customWidth="1"/>
    <col min="15429" max="15430" width="0" style="10" hidden="1" customWidth="1"/>
    <col min="15431" max="15431" width="8.7109375" style="10" customWidth="1"/>
    <col min="15432" max="15438" width="20.7109375" style="10" customWidth="1"/>
    <col min="15439" max="15681" width="8.7109375" style="10"/>
    <col min="15682" max="15682" width="2.42578125" style="10" customWidth="1"/>
    <col min="15683" max="15683" width="17.7109375" style="10" customWidth="1"/>
    <col min="15684" max="15684" width="10.7109375" style="10" customWidth="1"/>
    <col min="15685" max="15686" width="0" style="10" hidden="1" customWidth="1"/>
    <col min="15687" max="15687" width="8.7109375" style="10" customWidth="1"/>
    <col min="15688" max="15694" width="20.7109375" style="10" customWidth="1"/>
    <col min="15695" max="15937" width="8.7109375" style="10"/>
    <col min="15938" max="15938" width="2.42578125" style="10" customWidth="1"/>
    <col min="15939" max="15939" width="17.7109375" style="10" customWidth="1"/>
    <col min="15940" max="15940" width="10.7109375" style="10" customWidth="1"/>
    <col min="15941" max="15942" width="0" style="10" hidden="1" customWidth="1"/>
    <col min="15943" max="15943" width="8.7109375" style="10" customWidth="1"/>
    <col min="15944" max="15950" width="20.7109375" style="10" customWidth="1"/>
    <col min="15951" max="16384" width="8.7109375" style="10"/>
  </cols>
  <sheetData>
    <row r="1" spans="1:14" s="23" customFormat="1" ht="15.75" x14ac:dyDescent="0.25">
      <c r="A1" s="22"/>
      <c r="B1" s="22"/>
    </row>
    <row r="2" spans="1:14" s="23" customFormat="1" ht="15.75" x14ac:dyDescent="0.25">
      <c r="A2" s="22"/>
      <c r="B2" s="22"/>
    </row>
    <row r="3" spans="1:14" s="23" customFormat="1" ht="15.75" x14ac:dyDescent="0.25">
      <c r="A3" s="22" t="s">
        <v>462</v>
      </c>
      <c r="B3" s="22" t="s">
        <v>463</v>
      </c>
    </row>
    <row r="4" spans="1:14" s="23" customFormat="1" ht="15.75" x14ac:dyDescent="0.25">
      <c r="A4" s="22"/>
      <c r="B4" s="22"/>
      <c r="C4" s="24"/>
      <c r="D4" s="25"/>
      <c r="F4" s="26"/>
      <c r="G4" s="27"/>
      <c r="H4" s="27"/>
      <c r="I4" s="27"/>
      <c r="J4" s="27"/>
      <c r="K4" s="27"/>
      <c r="L4" s="27"/>
      <c r="M4" s="27"/>
      <c r="N4" s="24"/>
    </row>
    <row r="5" spans="1:14" s="23" customFormat="1" ht="15.75" x14ac:dyDescent="0.25">
      <c r="A5" s="22"/>
      <c r="B5" s="22"/>
      <c r="C5" s="24"/>
      <c r="D5" s="25"/>
      <c r="E5" s="28" t="s">
        <v>461</v>
      </c>
      <c r="F5" s="26"/>
      <c r="G5" s="27"/>
      <c r="H5" s="29" t="s">
        <v>665</v>
      </c>
      <c r="I5" s="29" t="s">
        <v>666</v>
      </c>
      <c r="J5" s="29" t="s">
        <v>667</v>
      </c>
      <c r="K5" s="29" t="s">
        <v>664</v>
      </c>
      <c r="L5" s="29" t="s">
        <v>460</v>
      </c>
      <c r="M5" s="27"/>
      <c r="N5" s="24"/>
    </row>
    <row r="6" spans="1:14" s="23" customFormat="1" ht="15.75" x14ac:dyDescent="0.25">
      <c r="A6" s="22"/>
      <c r="B6" s="22"/>
      <c r="C6" s="24"/>
      <c r="D6" s="30" t="s">
        <v>457</v>
      </c>
      <c r="E6" s="28" t="s">
        <v>458</v>
      </c>
      <c r="F6" s="31"/>
      <c r="G6" s="29" t="s">
        <v>668</v>
      </c>
      <c r="H6" s="29" t="s">
        <v>669</v>
      </c>
      <c r="I6" s="29" t="s">
        <v>663</v>
      </c>
      <c r="J6" s="29" t="s">
        <v>670</v>
      </c>
      <c r="K6" s="29" t="s">
        <v>671</v>
      </c>
      <c r="L6" s="29" t="s">
        <v>662</v>
      </c>
      <c r="M6" s="29" t="s">
        <v>459</v>
      </c>
      <c r="N6" s="24"/>
    </row>
    <row r="7" spans="1:14" x14ac:dyDescent="0.2">
      <c r="C7" s="8"/>
      <c r="D7" s="9"/>
      <c r="E7" s="1"/>
      <c r="F7" s="12"/>
      <c r="G7" s="8"/>
      <c r="H7" s="8"/>
      <c r="I7" s="8"/>
      <c r="J7" s="8"/>
      <c r="K7" s="8"/>
      <c r="L7" s="8"/>
      <c r="M7" s="8"/>
      <c r="N7" s="8"/>
    </row>
    <row r="8" spans="1:14" x14ac:dyDescent="0.2">
      <c r="A8" s="3" t="s">
        <v>16</v>
      </c>
      <c r="B8" s="3" t="s">
        <v>464</v>
      </c>
      <c r="C8" s="13"/>
      <c r="D8" s="14" t="s">
        <v>451</v>
      </c>
      <c r="E8" s="15" t="s">
        <v>456</v>
      </c>
      <c r="F8" s="16"/>
      <c r="G8" s="13"/>
      <c r="H8" s="13"/>
      <c r="I8" s="13"/>
      <c r="J8" s="13"/>
      <c r="K8" s="13"/>
      <c r="L8" s="13"/>
      <c r="M8" s="13"/>
      <c r="N8" s="13"/>
    </row>
    <row r="9" spans="1:14" s="18" customFormat="1" ht="12.2" customHeight="1" x14ac:dyDescent="0.2">
      <c r="A9" s="3" t="s">
        <v>16</v>
      </c>
      <c r="B9" s="3" t="s">
        <v>464</v>
      </c>
      <c r="C9" s="11" t="s">
        <v>201</v>
      </c>
      <c r="D9" s="17" t="s">
        <v>202</v>
      </c>
      <c r="E9" s="17"/>
      <c r="G9" s="18">
        <v>36078481.559999995</v>
      </c>
      <c r="H9" s="18">
        <v>11052844.809999993</v>
      </c>
      <c r="I9" s="18">
        <v>1771019.2499999995</v>
      </c>
      <c r="J9" s="18">
        <v>1601754.88</v>
      </c>
      <c r="K9" s="18">
        <v>22044</v>
      </c>
      <c r="L9" s="18">
        <v>228465.61000000002</v>
      </c>
      <c r="M9" s="18">
        <f>SUM(G9:L9)</f>
        <v>50754610.109999992</v>
      </c>
      <c r="N9" s="11"/>
    </row>
    <row r="10" spans="1:14" x14ac:dyDescent="0.2">
      <c r="A10" s="3" t="s">
        <v>16</v>
      </c>
      <c r="B10" s="3" t="s">
        <v>464</v>
      </c>
      <c r="C10" s="8" t="s">
        <v>201</v>
      </c>
      <c r="D10" s="8" t="s">
        <v>682</v>
      </c>
      <c r="E10" s="12"/>
      <c r="F10" s="12">
        <v>6796</v>
      </c>
      <c r="G10" s="8">
        <v>5308.781865803413</v>
      </c>
      <c r="H10" s="8">
        <v>1626.3750456150667</v>
      </c>
      <c r="I10" s="8">
        <v>260.59729988228361</v>
      </c>
      <c r="J10" s="8">
        <v>235.69082989994112</v>
      </c>
      <c r="K10" s="8">
        <v>3.2436727486756918</v>
      </c>
      <c r="L10" s="8">
        <v>33.617658917010012</v>
      </c>
      <c r="M10" s="8">
        <f t="shared" ref="M10" si="0">IFERROR(M9/$F10,0)</f>
        <v>7468.306372866391</v>
      </c>
      <c r="N10" s="8"/>
    </row>
    <row r="11" spans="1:14" x14ac:dyDescent="0.2">
      <c r="A11" s="3" t="str">
        <f>A10</f>
        <v>0010</v>
      </c>
      <c r="B11" s="3" t="str">
        <f>B10</f>
        <v>ADAMSMAPLETON 1</v>
      </c>
      <c r="C11" s="8" t="str">
        <f>C10</f>
        <v xml:space="preserve">$ </v>
      </c>
      <c r="D11" s="8" t="s">
        <v>683</v>
      </c>
      <c r="E11" s="12"/>
      <c r="F11" s="12">
        <v>7088</v>
      </c>
      <c r="G11" s="8">
        <v>5090.0792268623018</v>
      </c>
      <c r="H11" s="8">
        <v>1559.3742677765226</v>
      </c>
      <c r="I11" s="8">
        <v>249.86163233634304</v>
      </c>
      <c r="J11" s="8">
        <v>225.98121896162527</v>
      </c>
      <c r="K11" s="8">
        <v>3.1100451467268622</v>
      </c>
      <c r="L11" s="8">
        <v>32.232732787810384</v>
      </c>
      <c r="M11" s="8">
        <f t="shared" ref="M11" si="1">IFERROR(M9/$F11,0)</f>
        <v>7160.6391238713304</v>
      </c>
      <c r="N11" s="8"/>
    </row>
    <row r="12" spans="1:14" x14ac:dyDescent="0.2">
      <c r="A12" s="3" t="s">
        <v>16</v>
      </c>
      <c r="B12" s="3" t="s">
        <v>464</v>
      </c>
      <c r="C12" s="8" t="s">
        <v>200</v>
      </c>
      <c r="D12" s="9" t="s">
        <v>199</v>
      </c>
      <c r="E12" s="12"/>
      <c r="F12" s="12"/>
      <c r="G12" s="12">
        <v>30.361688107998361</v>
      </c>
      <c r="H12" s="12">
        <v>9.3014731307147684</v>
      </c>
      <c r="I12" s="12">
        <v>1.4903934915425299</v>
      </c>
      <c r="J12" s="12">
        <v>1.34794980246459</v>
      </c>
      <c r="K12" s="12">
        <v>1.8551031631961954E-2</v>
      </c>
      <c r="L12" s="12">
        <v>0.19226423325737085</v>
      </c>
      <c r="M12" s="12">
        <f>IFERROR(($M9/#REF!)*100,0)</f>
        <v>0</v>
      </c>
      <c r="N12" s="8"/>
    </row>
    <row r="13" spans="1:14" x14ac:dyDescent="0.2">
      <c r="A13" s="3" t="s">
        <v>16</v>
      </c>
      <c r="B13" s="3" t="s">
        <v>464</v>
      </c>
      <c r="C13" s="8"/>
      <c r="D13" s="9"/>
      <c r="E13" s="12"/>
      <c r="F13" s="12"/>
      <c r="G13" s="8"/>
      <c r="H13" s="8"/>
      <c r="I13" s="8"/>
      <c r="J13" s="8"/>
      <c r="K13" s="8"/>
      <c r="L13" s="8"/>
      <c r="M13" s="8"/>
      <c r="N13" s="8"/>
    </row>
    <row r="14" spans="1:14" x14ac:dyDescent="0.2">
      <c r="A14" s="3" t="s">
        <v>19</v>
      </c>
      <c r="B14" s="3" t="s">
        <v>465</v>
      </c>
      <c r="C14" s="13"/>
      <c r="D14" s="14" t="s">
        <v>451</v>
      </c>
      <c r="E14" s="16" t="s">
        <v>455</v>
      </c>
      <c r="F14" s="16"/>
      <c r="G14" s="13"/>
      <c r="H14" s="13"/>
      <c r="I14" s="13"/>
      <c r="J14" s="13"/>
      <c r="K14" s="13"/>
      <c r="L14" s="13"/>
      <c r="M14" s="13"/>
      <c r="N14" s="13"/>
    </row>
    <row r="15" spans="1:14" s="18" customFormat="1" x14ac:dyDescent="0.2">
      <c r="A15" s="3" t="s">
        <v>19</v>
      </c>
      <c r="B15" s="3" t="s">
        <v>465</v>
      </c>
      <c r="C15" s="11" t="s">
        <v>201</v>
      </c>
      <c r="D15" s="17" t="s">
        <v>202</v>
      </c>
      <c r="E15" s="12"/>
      <c r="G15" s="18">
        <v>198050822.31000003</v>
      </c>
      <c r="H15" s="18">
        <v>71318578.539999977</v>
      </c>
      <c r="I15" s="18">
        <v>8091541.4500000048</v>
      </c>
      <c r="J15" s="18">
        <v>16471399.990000024</v>
      </c>
      <c r="K15" s="18">
        <v>393549.89</v>
      </c>
      <c r="L15" s="18">
        <v>470094.24</v>
      </c>
      <c r="M15" s="18">
        <f t="shared" ref="M15" si="2">SUM(G15:L15)</f>
        <v>294795986.42000002</v>
      </c>
      <c r="N15" s="11"/>
    </row>
    <row r="16" spans="1:14" x14ac:dyDescent="0.2">
      <c r="A16" s="3" t="s">
        <v>19</v>
      </c>
      <c r="B16" s="3" t="s">
        <v>465</v>
      </c>
      <c r="C16" s="8" t="s">
        <v>201</v>
      </c>
      <c r="D16" s="8" t="s">
        <v>682</v>
      </c>
      <c r="E16" s="12"/>
      <c r="F16" s="12">
        <v>36272.800000000003</v>
      </c>
      <c r="G16" s="8">
        <v>5460.0367854149672</v>
      </c>
      <c r="H16" s="8">
        <v>1966.1724085264984</v>
      </c>
      <c r="I16" s="8">
        <v>223.07463030149324</v>
      </c>
      <c r="J16" s="8">
        <v>454.09783611962746</v>
      </c>
      <c r="K16" s="8">
        <v>10.849724587018372</v>
      </c>
      <c r="L16" s="8">
        <v>12.959965594053946</v>
      </c>
      <c r="M16" s="8">
        <f t="shared" ref="M16" si="3">IFERROR(M15/$F16,0)</f>
        <v>8127.1913505436578</v>
      </c>
      <c r="N16" s="8"/>
    </row>
    <row r="17" spans="1:14" x14ac:dyDescent="0.2">
      <c r="A17" s="3" t="str">
        <f>A16</f>
        <v>0020</v>
      </c>
      <c r="B17" s="3" t="str">
        <f>B16</f>
        <v>ADAMSADAMS 12 FIV</v>
      </c>
      <c r="C17" s="8" t="str">
        <f>C16</f>
        <v xml:space="preserve">$ </v>
      </c>
      <c r="D17" s="8" t="s">
        <v>683</v>
      </c>
      <c r="E17" s="12"/>
      <c r="F17" s="12">
        <v>35747</v>
      </c>
      <c r="G17" s="8">
        <v>5540.348065851681</v>
      </c>
      <c r="H17" s="8">
        <v>1995.0926942121012</v>
      </c>
      <c r="I17" s="8">
        <v>226.35581867009833</v>
      </c>
      <c r="J17" s="8">
        <v>460.77712787087097</v>
      </c>
      <c r="K17" s="8">
        <v>11.009312389850898</v>
      </c>
      <c r="L17" s="8">
        <v>13.150592777016254</v>
      </c>
      <c r="M17" s="8">
        <f t="shared" ref="M17" si="4">IFERROR(M15/$F17,0)</f>
        <v>8246.7336117716168</v>
      </c>
      <c r="N17" s="8"/>
    </row>
    <row r="18" spans="1:14" x14ac:dyDescent="0.2">
      <c r="A18" s="3" t="s">
        <v>19</v>
      </c>
      <c r="B18" s="3" t="s">
        <v>465</v>
      </c>
      <c r="C18" s="8" t="s">
        <v>200</v>
      </c>
      <c r="D18" s="9" t="s">
        <v>199</v>
      </c>
      <c r="E18" s="12"/>
      <c r="F18" s="12"/>
      <c r="G18" s="12">
        <v>28.258241934602935</v>
      </c>
      <c r="H18" s="12">
        <v>10.17586104066149</v>
      </c>
      <c r="I18" s="12">
        <v>1.1545154584618091</v>
      </c>
      <c r="J18" s="12">
        <v>2.3501685097297136</v>
      </c>
      <c r="K18" s="12">
        <v>5.6152395002678296E-2</v>
      </c>
      <c r="L18" s="12">
        <v>6.7073878366384121E-2</v>
      </c>
      <c r="M18" s="12">
        <f>IFERROR(($M15/#REF!)*100,0)</f>
        <v>0</v>
      </c>
      <c r="N18" s="8"/>
    </row>
    <row r="19" spans="1:14" x14ac:dyDescent="0.2">
      <c r="A19" s="3" t="s">
        <v>19</v>
      </c>
      <c r="B19" s="3" t="s">
        <v>465</v>
      </c>
      <c r="C19" s="8"/>
      <c r="D19" s="8"/>
      <c r="E19" s="12"/>
      <c r="F19" s="12"/>
      <c r="G19" s="8"/>
      <c r="H19" s="8"/>
      <c r="I19" s="8"/>
      <c r="J19" s="8"/>
      <c r="K19" s="8"/>
      <c r="L19" s="8"/>
      <c r="M19" s="8"/>
      <c r="N19" s="8"/>
    </row>
    <row r="20" spans="1:14" x14ac:dyDescent="0.2">
      <c r="A20" s="3" t="s">
        <v>14</v>
      </c>
      <c r="B20" s="3" t="s">
        <v>466</v>
      </c>
      <c r="C20" s="13"/>
      <c r="D20" s="14" t="s">
        <v>451</v>
      </c>
      <c r="E20" s="16" t="s">
        <v>454</v>
      </c>
      <c r="F20" s="16"/>
      <c r="G20" s="13"/>
      <c r="H20" s="13"/>
      <c r="I20" s="13"/>
      <c r="J20" s="13"/>
      <c r="K20" s="13"/>
      <c r="L20" s="13"/>
      <c r="M20" s="13"/>
      <c r="N20" s="13"/>
    </row>
    <row r="21" spans="1:14" s="18" customFormat="1" x14ac:dyDescent="0.2">
      <c r="A21" s="3" t="s">
        <v>14</v>
      </c>
      <c r="B21" s="3" t="s">
        <v>466</v>
      </c>
      <c r="C21" s="11" t="s">
        <v>201</v>
      </c>
      <c r="D21" s="17" t="s">
        <v>202</v>
      </c>
      <c r="E21" s="12"/>
      <c r="G21" s="18">
        <v>28915821.150000006</v>
      </c>
      <c r="H21" s="18">
        <v>8632064.1699999943</v>
      </c>
      <c r="I21" s="18">
        <v>5950868.3800000008</v>
      </c>
      <c r="J21" s="18">
        <v>2280123.2600000002</v>
      </c>
      <c r="K21" s="18">
        <v>1171091.79</v>
      </c>
      <c r="L21" s="18">
        <v>271733.94</v>
      </c>
      <c r="M21" s="18">
        <f t="shared" ref="M21" si="5">SUM(G21:L21)</f>
        <v>47221702.689999998</v>
      </c>
      <c r="N21" s="11"/>
    </row>
    <row r="22" spans="1:14" x14ac:dyDescent="0.2">
      <c r="A22" s="3" t="s">
        <v>14</v>
      </c>
      <c r="B22" s="3" t="s">
        <v>466</v>
      </c>
      <c r="C22" s="8" t="s">
        <v>201</v>
      </c>
      <c r="D22" s="8" t="s">
        <v>682</v>
      </c>
      <c r="E22" s="12"/>
      <c r="F22" s="12">
        <v>6046.8</v>
      </c>
      <c r="G22" s="8">
        <v>4782.0038946219493</v>
      </c>
      <c r="H22" s="8">
        <v>1427.5425299331869</v>
      </c>
      <c r="I22" s="8">
        <v>984.13514255473979</v>
      </c>
      <c r="J22" s="8">
        <v>377.07932460144212</v>
      </c>
      <c r="K22" s="8">
        <v>193.67132863663426</v>
      </c>
      <c r="L22" s="8">
        <v>44.938469934510813</v>
      </c>
      <c r="M22" s="8">
        <f t="shared" ref="M22" si="6">IFERROR(M21/$F22,0)</f>
        <v>7809.3706902824624</v>
      </c>
      <c r="N22" s="8"/>
    </row>
    <row r="23" spans="1:14" x14ac:dyDescent="0.2">
      <c r="A23" s="3" t="str">
        <f>A22</f>
        <v>0030</v>
      </c>
      <c r="B23" s="3" t="str">
        <f>B22</f>
        <v>ADAMSADAMS COUNTY</v>
      </c>
      <c r="C23" s="8" t="str">
        <f>C22</f>
        <v xml:space="preserve">$ </v>
      </c>
      <c r="D23" s="8" t="s">
        <v>683</v>
      </c>
      <c r="E23" s="12"/>
      <c r="F23" s="12">
        <v>5692</v>
      </c>
      <c r="G23" s="8">
        <v>5080.0810172171477</v>
      </c>
      <c r="H23" s="8">
        <v>1516.5256799016154</v>
      </c>
      <c r="I23" s="8">
        <v>1045.4793359100493</v>
      </c>
      <c r="J23" s="8">
        <v>400.58384750527063</v>
      </c>
      <c r="K23" s="8">
        <v>205.74346275474352</v>
      </c>
      <c r="L23" s="8">
        <v>47.739624033731552</v>
      </c>
      <c r="M23" s="8">
        <f t="shared" ref="M23" si="7">IFERROR(M21/$F23,0)</f>
        <v>8296.1529673225577</v>
      </c>
      <c r="N23" s="8"/>
    </row>
    <row r="24" spans="1:14" x14ac:dyDescent="0.2">
      <c r="A24" s="3" t="s">
        <v>14</v>
      </c>
      <c r="B24" s="3" t="s">
        <v>466</v>
      </c>
      <c r="C24" s="8" t="s">
        <v>200</v>
      </c>
      <c r="D24" s="9" t="s">
        <v>199</v>
      </c>
      <c r="E24" s="12"/>
      <c r="F24" s="12"/>
      <c r="G24" s="12">
        <v>24.51474038087877</v>
      </c>
      <c r="H24" s="12">
        <v>7.3182363032645732</v>
      </c>
      <c r="I24" s="12">
        <v>5.0451271163876532</v>
      </c>
      <c r="J24" s="12">
        <v>1.9330811829738728</v>
      </c>
      <c r="K24" s="12">
        <v>0.99284786155998861</v>
      </c>
      <c r="L24" s="12">
        <v>0.23037516234510555</v>
      </c>
      <c r="M24" s="12">
        <f>IFERROR(($M21/#REF!)*100,0)</f>
        <v>0</v>
      </c>
      <c r="N24" s="8"/>
    </row>
    <row r="25" spans="1:14" x14ac:dyDescent="0.2">
      <c r="A25" s="3" t="s">
        <v>14</v>
      </c>
      <c r="B25" s="3" t="s">
        <v>466</v>
      </c>
      <c r="C25" s="8"/>
      <c r="D25" s="8"/>
      <c r="E25" s="12"/>
      <c r="F25" s="12"/>
      <c r="G25" s="8"/>
      <c r="H25" s="8"/>
      <c r="I25" s="8"/>
      <c r="J25" s="8"/>
      <c r="K25" s="8"/>
      <c r="L25" s="8"/>
      <c r="M25" s="8"/>
      <c r="N25" s="8"/>
    </row>
    <row r="26" spans="1:14" x14ac:dyDescent="0.2">
      <c r="A26" s="3" t="s">
        <v>27</v>
      </c>
      <c r="B26" s="3" t="s">
        <v>689</v>
      </c>
      <c r="C26" s="13"/>
      <c r="D26" s="14" t="s">
        <v>451</v>
      </c>
      <c r="E26" s="16" t="s">
        <v>690</v>
      </c>
      <c r="F26" s="16"/>
      <c r="G26" s="13"/>
      <c r="H26" s="13"/>
      <c r="I26" s="13"/>
      <c r="J26" s="13"/>
      <c r="K26" s="13"/>
      <c r="L26" s="13"/>
      <c r="M26" s="13"/>
      <c r="N26" s="13"/>
    </row>
    <row r="27" spans="1:14" s="18" customFormat="1" x14ac:dyDescent="0.2">
      <c r="A27" s="3" t="s">
        <v>27</v>
      </c>
      <c r="B27" s="3" t="s">
        <v>689</v>
      </c>
      <c r="C27" s="11" t="s">
        <v>201</v>
      </c>
      <c r="D27" s="17" t="s">
        <v>202</v>
      </c>
      <c r="E27" s="12"/>
      <c r="G27" s="18">
        <v>84241197.159999996</v>
      </c>
      <c r="H27" s="18">
        <v>33102993.029999997</v>
      </c>
      <c r="I27" s="18">
        <v>6808333.1799999997</v>
      </c>
      <c r="J27" s="18">
        <v>4966760.6599999992</v>
      </c>
      <c r="K27" s="18">
        <v>25659.390000000003</v>
      </c>
      <c r="L27" s="18">
        <v>93827.780000000013</v>
      </c>
      <c r="M27" s="18">
        <f t="shared" ref="M27" si="8">SUM(G27:L27)</f>
        <v>129238771.2</v>
      </c>
      <c r="N27" s="11"/>
    </row>
    <row r="28" spans="1:14" x14ac:dyDescent="0.2">
      <c r="A28" s="3" t="s">
        <v>27</v>
      </c>
      <c r="B28" s="3" t="s">
        <v>689</v>
      </c>
      <c r="C28" s="8" t="s">
        <v>201</v>
      </c>
      <c r="D28" s="8" t="s">
        <v>682</v>
      </c>
      <c r="E28" s="12"/>
      <c r="F28" s="12">
        <v>22202</v>
      </c>
      <c r="G28" s="8">
        <v>3794.3066912890731</v>
      </c>
      <c r="H28" s="8">
        <v>1490.9914886046301</v>
      </c>
      <c r="I28" s="8">
        <v>306.65404828393838</v>
      </c>
      <c r="J28" s="8">
        <v>223.70780380145931</v>
      </c>
      <c r="K28" s="8">
        <v>1.155724259075759</v>
      </c>
      <c r="L28" s="8">
        <v>4.2260958472209715</v>
      </c>
      <c r="M28" s="8">
        <f t="shared" ref="M28" si="9">IFERROR(M27/$F28,0)</f>
        <v>5821.0418520853982</v>
      </c>
      <c r="N28" s="8"/>
    </row>
    <row r="29" spans="1:14" x14ac:dyDescent="0.2">
      <c r="A29" s="3" t="str">
        <f>A28</f>
        <v>0040</v>
      </c>
      <c r="B29" s="3" t="str">
        <f>B28</f>
        <v>ADAMSSCHOOL DISTRICT 27J</v>
      </c>
      <c r="C29" s="8" t="str">
        <f>C28</f>
        <v xml:space="preserve">$ </v>
      </c>
      <c r="D29" s="8" t="s">
        <v>683</v>
      </c>
      <c r="E29" s="12"/>
      <c r="F29" s="12">
        <v>22687</v>
      </c>
      <c r="G29" s="8">
        <v>3713.1924520650591</v>
      </c>
      <c r="H29" s="8">
        <v>1459.1172490853792</v>
      </c>
      <c r="I29" s="8">
        <v>300.09843434566051</v>
      </c>
      <c r="J29" s="8">
        <v>218.9254048574073</v>
      </c>
      <c r="K29" s="8">
        <v>1.1310173226958171</v>
      </c>
      <c r="L29" s="8">
        <v>4.1357508705426023</v>
      </c>
      <c r="M29" s="8">
        <f t="shared" ref="M29" si="10">IFERROR(M27/$F29,0)</f>
        <v>5696.6003085467446</v>
      </c>
      <c r="N29" s="8"/>
    </row>
    <row r="30" spans="1:14" x14ac:dyDescent="0.2">
      <c r="A30" s="3" t="s">
        <v>27</v>
      </c>
      <c r="B30" s="3" t="s">
        <v>689</v>
      </c>
      <c r="C30" s="8" t="s">
        <v>200</v>
      </c>
      <c r="D30" s="9" t="s">
        <v>199</v>
      </c>
      <c r="E30" s="12"/>
      <c r="F30" s="12"/>
      <c r="G30" s="12">
        <v>19.242392422083068</v>
      </c>
      <c r="H30" s="12">
        <v>7.5613928066444478</v>
      </c>
      <c r="I30" s="12">
        <v>1.5551609332073353</v>
      </c>
      <c r="J30" s="12">
        <v>1.134508541049849</v>
      </c>
      <c r="K30" s="12">
        <v>5.8611233973028002E-3</v>
      </c>
      <c r="L30" s="12">
        <v>2.1432161741763142E-2</v>
      </c>
      <c r="M30" s="12">
        <f>IFERROR(($M27/#REF!)*100,0)</f>
        <v>0</v>
      </c>
      <c r="N30" s="8"/>
    </row>
    <row r="31" spans="1:14" x14ac:dyDescent="0.2">
      <c r="A31" s="3" t="s">
        <v>27</v>
      </c>
      <c r="B31" s="3" t="s">
        <v>689</v>
      </c>
      <c r="C31" s="8"/>
      <c r="D31" s="8"/>
      <c r="E31" s="12"/>
      <c r="F31" s="12"/>
      <c r="G31" s="8"/>
      <c r="H31" s="8"/>
      <c r="I31" s="8"/>
      <c r="J31" s="8"/>
      <c r="K31" s="8"/>
      <c r="L31" s="8"/>
      <c r="M31" s="8"/>
      <c r="N31" s="8"/>
    </row>
    <row r="32" spans="1:14" x14ac:dyDescent="0.2">
      <c r="A32" s="3" t="s">
        <v>37</v>
      </c>
      <c r="B32" s="3" t="s">
        <v>467</v>
      </c>
      <c r="C32" s="13"/>
      <c r="D32" s="14" t="s">
        <v>451</v>
      </c>
      <c r="E32" s="15" t="s">
        <v>453</v>
      </c>
      <c r="F32" s="16"/>
      <c r="G32" s="13"/>
      <c r="H32" s="13"/>
      <c r="I32" s="13"/>
      <c r="J32" s="13"/>
      <c r="K32" s="13"/>
      <c r="L32" s="13"/>
      <c r="M32" s="13"/>
      <c r="N32" s="13"/>
    </row>
    <row r="33" spans="1:14" s="18" customFormat="1" x14ac:dyDescent="0.2">
      <c r="A33" s="3" t="s">
        <v>37</v>
      </c>
      <c r="B33" s="3" t="s">
        <v>467</v>
      </c>
      <c r="C33" s="11" t="s">
        <v>201</v>
      </c>
      <c r="D33" s="17" t="s">
        <v>202</v>
      </c>
      <c r="E33" s="11"/>
      <c r="G33" s="18">
        <v>4886045.0299999993</v>
      </c>
      <c r="H33" s="18">
        <v>1651635.2199999995</v>
      </c>
      <c r="I33" s="18">
        <v>1314743.3899999999</v>
      </c>
      <c r="J33" s="18">
        <v>855820.95000000007</v>
      </c>
      <c r="K33" s="18">
        <v>0</v>
      </c>
      <c r="L33" s="18">
        <v>5318.52</v>
      </c>
      <c r="M33" s="18">
        <f t="shared" ref="M33" si="11">SUM(G33:L33)</f>
        <v>8713563.1099999975</v>
      </c>
      <c r="N33" s="11"/>
    </row>
    <row r="34" spans="1:14" x14ac:dyDescent="0.2">
      <c r="A34" s="3" t="s">
        <v>37</v>
      </c>
      <c r="B34" s="3" t="s">
        <v>467</v>
      </c>
      <c r="C34" s="8" t="s">
        <v>201</v>
      </c>
      <c r="D34" s="8" t="s">
        <v>682</v>
      </c>
      <c r="E34" s="12"/>
      <c r="F34" s="12">
        <v>1246.5</v>
      </c>
      <c r="G34" s="8">
        <v>3919.8114961893298</v>
      </c>
      <c r="H34" s="8">
        <v>1325.0182270356995</v>
      </c>
      <c r="I34" s="8">
        <v>1054.7480064179701</v>
      </c>
      <c r="J34" s="8">
        <v>686.57918170878463</v>
      </c>
      <c r="K34" s="8">
        <v>0</v>
      </c>
      <c r="L34" s="8">
        <v>4.2667629362214203</v>
      </c>
      <c r="M34" s="8">
        <f t="shared" ref="M34" si="12">IFERROR(M33/$F34,0)</f>
        <v>6990.4236742880048</v>
      </c>
      <c r="N34" s="8"/>
    </row>
    <row r="35" spans="1:14" x14ac:dyDescent="0.2">
      <c r="A35" s="3" t="str">
        <f>A34</f>
        <v>0050</v>
      </c>
      <c r="B35" s="3" t="str">
        <f>B34</f>
        <v>ADAMSBENNETT 29J</v>
      </c>
      <c r="C35" s="8" t="str">
        <f>C34</f>
        <v xml:space="preserve">$ </v>
      </c>
      <c r="D35" s="8" t="s">
        <v>683</v>
      </c>
      <c r="E35" s="12"/>
      <c r="F35" s="12">
        <v>1296</v>
      </c>
      <c r="G35" s="8">
        <v>3770.0964737654317</v>
      </c>
      <c r="H35" s="8">
        <v>1274.4098919753083</v>
      </c>
      <c r="I35" s="8">
        <v>1014.4624922839505</v>
      </c>
      <c r="J35" s="8">
        <v>660.35567129629635</v>
      </c>
      <c r="K35" s="8">
        <v>0</v>
      </c>
      <c r="L35" s="8">
        <v>4.1037962962962968</v>
      </c>
      <c r="M35" s="8">
        <f t="shared" ref="M35" si="13">IFERROR(M33/$F35,0)</f>
        <v>6723.4283256172821</v>
      </c>
      <c r="N35" s="8"/>
    </row>
    <row r="36" spans="1:14" x14ac:dyDescent="0.2">
      <c r="A36" s="3" t="s">
        <v>37</v>
      </c>
      <c r="B36" s="3" t="s">
        <v>467</v>
      </c>
      <c r="C36" s="8" t="s">
        <v>200</v>
      </c>
      <c r="D36" s="9" t="s">
        <v>199</v>
      </c>
      <c r="E36" s="12"/>
      <c r="F36" s="12"/>
      <c r="G36" s="12">
        <v>26.145481432039503</v>
      </c>
      <c r="H36" s="12">
        <v>8.8379860831967143</v>
      </c>
      <c r="I36" s="12">
        <v>7.0352603547621566</v>
      </c>
      <c r="J36" s="12">
        <v>4.5795424765815991</v>
      </c>
      <c r="K36" s="12">
        <v>0</v>
      </c>
      <c r="L36" s="12">
        <v>2.8459677520804749E-2</v>
      </c>
      <c r="M36" s="12">
        <f>IFERROR(($M33/#REF!)*100,0)</f>
        <v>0</v>
      </c>
      <c r="N36" s="8"/>
    </row>
    <row r="37" spans="1:14" x14ac:dyDescent="0.2">
      <c r="A37" s="3" t="s">
        <v>37</v>
      </c>
      <c r="B37" s="3" t="s">
        <v>467</v>
      </c>
      <c r="C37" s="8"/>
      <c r="D37" s="8"/>
      <c r="E37" s="12"/>
      <c r="F37" s="12"/>
      <c r="G37" s="8"/>
      <c r="H37" s="8"/>
      <c r="I37" s="8"/>
      <c r="J37" s="8"/>
      <c r="K37" s="8"/>
      <c r="L37" s="8"/>
      <c r="M37" s="8"/>
      <c r="N37" s="8"/>
    </row>
    <row r="38" spans="1:14" x14ac:dyDescent="0.2">
      <c r="A38" s="3" t="s">
        <v>6</v>
      </c>
      <c r="B38" s="3" t="s">
        <v>468</v>
      </c>
      <c r="C38" s="13"/>
      <c r="D38" s="14" t="s">
        <v>451</v>
      </c>
      <c r="E38" s="15" t="s">
        <v>452</v>
      </c>
      <c r="F38" s="16"/>
      <c r="G38" s="13"/>
      <c r="H38" s="13"/>
      <c r="I38" s="13"/>
      <c r="J38" s="13"/>
      <c r="K38" s="13"/>
      <c r="L38" s="13"/>
      <c r="M38" s="13"/>
      <c r="N38" s="13"/>
    </row>
    <row r="39" spans="1:14" s="18" customFormat="1" x14ac:dyDescent="0.2">
      <c r="A39" s="3" t="s">
        <v>6</v>
      </c>
      <c r="B39" s="3" t="s">
        <v>468</v>
      </c>
      <c r="C39" s="11" t="s">
        <v>201</v>
      </c>
      <c r="D39" s="17" t="s">
        <v>202</v>
      </c>
      <c r="E39" s="11"/>
      <c r="G39" s="18">
        <v>4506326.9700000025</v>
      </c>
      <c r="H39" s="18">
        <v>1742173.6799999995</v>
      </c>
      <c r="I39" s="18">
        <v>524973.51</v>
      </c>
      <c r="J39" s="18">
        <v>697046.29</v>
      </c>
      <c r="K39" s="18">
        <v>212084.7</v>
      </c>
      <c r="L39" s="18">
        <v>47351.63</v>
      </c>
      <c r="M39" s="18">
        <f t="shared" ref="M39" si="14">SUM(G39:L39)</f>
        <v>7729956.7800000021</v>
      </c>
      <c r="N39" s="11"/>
    </row>
    <row r="40" spans="1:14" x14ac:dyDescent="0.2">
      <c r="A40" s="3" t="s">
        <v>6</v>
      </c>
      <c r="B40" s="3" t="s">
        <v>468</v>
      </c>
      <c r="C40" s="8" t="s">
        <v>201</v>
      </c>
      <c r="D40" s="8" t="s">
        <v>682</v>
      </c>
      <c r="E40" s="12"/>
      <c r="F40" s="12">
        <v>1144.5</v>
      </c>
      <c r="G40" s="8">
        <v>3937.3761205766732</v>
      </c>
      <c r="H40" s="8">
        <v>1522.2137876802092</v>
      </c>
      <c r="I40" s="8">
        <v>458.69245085190039</v>
      </c>
      <c r="J40" s="8">
        <v>609.04000873743996</v>
      </c>
      <c r="K40" s="8">
        <v>185.30773263433815</v>
      </c>
      <c r="L40" s="8">
        <v>41.373202271734378</v>
      </c>
      <c r="M40" s="8">
        <f t="shared" ref="M40" si="15">IFERROR(M39/$F40,0)</f>
        <v>6754.003302752295</v>
      </c>
      <c r="N40" s="8"/>
    </row>
    <row r="41" spans="1:14" x14ac:dyDescent="0.2">
      <c r="A41" s="3" t="str">
        <f>A40</f>
        <v>0060</v>
      </c>
      <c r="B41" s="3" t="str">
        <f>B40</f>
        <v>ADAMSSTRASBURG 31</v>
      </c>
      <c r="C41" s="8" t="str">
        <f>C40</f>
        <v xml:space="preserve">$ </v>
      </c>
      <c r="D41" s="8" t="s">
        <v>683</v>
      </c>
      <c r="E41" s="12"/>
      <c r="F41" s="12">
        <v>1209</v>
      </c>
      <c r="G41" s="8">
        <v>3727.3175930521111</v>
      </c>
      <c r="H41" s="8">
        <v>1441.0038709677415</v>
      </c>
      <c r="I41" s="8">
        <v>434.22126550868489</v>
      </c>
      <c r="J41" s="8">
        <v>576.54779983457411</v>
      </c>
      <c r="K41" s="8">
        <v>175.42158808933004</v>
      </c>
      <c r="L41" s="8">
        <v>39.165947063688996</v>
      </c>
      <c r="M41" s="8">
        <f t="shared" ref="M41" si="16">IFERROR(M39/$F41,0)</f>
        <v>6393.6780645161307</v>
      </c>
      <c r="N41" s="8"/>
    </row>
    <row r="42" spans="1:14" x14ac:dyDescent="0.2">
      <c r="A42" s="3" t="s">
        <v>6</v>
      </c>
      <c r="B42" s="3" t="s">
        <v>468</v>
      </c>
      <c r="C42" s="8" t="s">
        <v>200</v>
      </c>
      <c r="D42" s="9" t="s">
        <v>199</v>
      </c>
      <c r="E42" s="12"/>
      <c r="F42" s="12"/>
      <c r="G42" s="12">
        <v>19.339640326403291</v>
      </c>
      <c r="H42" s="12">
        <v>7.4768237151079138</v>
      </c>
      <c r="I42" s="12">
        <v>2.2530098086267971</v>
      </c>
      <c r="J42" s="12">
        <v>2.991488329452888</v>
      </c>
      <c r="K42" s="12">
        <v>0.91019622944340883</v>
      </c>
      <c r="L42" s="12">
        <v>0.20321727632403186</v>
      </c>
      <c r="M42" s="12">
        <f>IFERROR(($M39/#REF!)*100,0)</f>
        <v>0</v>
      </c>
      <c r="N42" s="8"/>
    </row>
    <row r="43" spans="1:14" x14ac:dyDescent="0.2">
      <c r="A43" s="3" t="s">
        <v>6</v>
      </c>
      <c r="B43" s="3" t="s">
        <v>468</v>
      </c>
      <c r="C43" s="8"/>
      <c r="D43" s="8"/>
      <c r="E43" s="12"/>
      <c r="F43" s="12"/>
      <c r="G43" s="8"/>
      <c r="H43" s="8"/>
      <c r="I43" s="8"/>
      <c r="J43" s="8"/>
      <c r="K43" s="8"/>
      <c r="L43" s="8"/>
      <c r="M43" s="8"/>
      <c r="N43" s="8"/>
    </row>
    <row r="44" spans="1:14" x14ac:dyDescent="0.2">
      <c r="A44" s="3" t="s">
        <v>11</v>
      </c>
      <c r="B44" s="3" t="s">
        <v>469</v>
      </c>
      <c r="C44" s="13"/>
      <c r="D44" s="14" t="s">
        <v>451</v>
      </c>
      <c r="E44" s="15" t="s">
        <v>691</v>
      </c>
      <c r="F44" s="16"/>
      <c r="G44" s="13"/>
      <c r="H44" s="13"/>
      <c r="I44" s="13"/>
      <c r="J44" s="13"/>
      <c r="K44" s="13"/>
      <c r="L44" s="13"/>
      <c r="M44" s="13"/>
      <c r="N44" s="13"/>
    </row>
    <row r="45" spans="1:14" s="18" customFormat="1" x14ac:dyDescent="0.2">
      <c r="A45" s="3" t="s">
        <v>11</v>
      </c>
      <c r="B45" s="3" t="s">
        <v>469</v>
      </c>
      <c r="C45" s="11" t="s">
        <v>201</v>
      </c>
      <c r="D45" s="17" t="s">
        <v>202</v>
      </c>
      <c r="E45" s="11"/>
      <c r="G45" s="18">
        <v>45798404.759999998</v>
      </c>
      <c r="H45" s="18">
        <v>17677638.47000001</v>
      </c>
      <c r="I45" s="18">
        <v>2357510.4300000002</v>
      </c>
      <c r="J45" s="18">
        <v>3034648.5299999993</v>
      </c>
      <c r="K45" s="18">
        <v>361912.91000000003</v>
      </c>
      <c r="L45" s="18">
        <v>333215.11</v>
      </c>
      <c r="M45" s="18">
        <f t="shared" ref="M45" si="17">SUM(G45:L45)</f>
        <v>69563330.209999993</v>
      </c>
      <c r="N45" s="11"/>
    </row>
    <row r="46" spans="1:14" x14ac:dyDescent="0.2">
      <c r="A46" s="3" t="s">
        <v>11</v>
      </c>
      <c r="B46" s="3" t="s">
        <v>469</v>
      </c>
      <c r="C46" s="8" t="s">
        <v>201</v>
      </c>
      <c r="D46" s="8" t="s">
        <v>682</v>
      </c>
      <c r="E46" s="12"/>
      <c r="F46" s="12">
        <v>8419.7999999999993</v>
      </c>
      <c r="G46" s="8">
        <v>5439.3696714886346</v>
      </c>
      <c r="H46" s="8">
        <v>2099.5318736787112</v>
      </c>
      <c r="I46" s="8">
        <v>279.99601296942927</v>
      </c>
      <c r="J46" s="8">
        <v>360.41812513361356</v>
      </c>
      <c r="K46" s="8">
        <v>42.983551865840049</v>
      </c>
      <c r="L46" s="8">
        <v>39.575181120691703</v>
      </c>
      <c r="M46" s="8">
        <f t="shared" ref="M46" si="18">IFERROR(M45/$F46,0)</f>
        <v>8261.8744162569183</v>
      </c>
      <c r="N46" s="8"/>
    </row>
    <row r="47" spans="1:14" x14ac:dyDescent="0.2">
      <c r="A47" s="3" t="str">
        <f>A46</f>
        <v>0070</v>
      </c>
      <c r="B47" s="3" t="str">
        <f>B46</f>
        <v xml:space="preserve">ADAMSWESTMINSTER </v>
      </c>
      <c r="C47" s="8" t="str">
        <f>C46</f>
        <v xml:space="preserve">$ </v>
      </c>
      <c r="D47" s="8" t="s">
        <v>683</v>
      </c>
      <c r="E47" s="12"/>
      <c r="F47" s="12">
        <v>8004</v>
      </c>
      <c r="G47" s="8">
        <v>5721.9396251874059</v>
      </c>
      <c r="H47" s="8">
        <v>2208.6005084957533</v>
      </c>
      <c r="I47" s="8">
        <v>294.54153298350826</v>
      </c>
      <c r="J47" s="8">
        <v>379.1414955022488</v>
      </c>
      <c r="K47" s="8">
        <v>45.216505497251376</v>
      </c>
      <c r="L47" s="8">
        <v>41.6310732133933</v>
      </c>
      <c r="M47" s="8">
        <f t="shared" ref="M47" si="19">IFERROR(M45/$F47,0)</f>
        <v>8691.0707408795588</v>
      </c>
      <c r="N47" s="8"/>
    </row>
    <row r="48" spans="1:14" x14ac:dyDescent="0.2">
      <c r="A48" s="3" t="s">
        <v>11</v>
      </c>
      <c r="B48" s="3" t="s">
        <v>469</v>
      </c>
      <c r="C48" s="8" t="s">
        <v>200</v>
      </c>
      <c r="D48" s="9" t="s">
        <v>199</v>
      </c>
      <c r="E48" s="12"/>
      <c r="F48" s="12"/>
      <c r="G48" s="12">
        <v>27.564787472194055</v>
      </c>
      <c r="H48" s="12">
        <v>10.639679482055218</v>
      </c>
      <c r="I48" s="12">
        <v>1.4189200324109896</v>
      </c>
      <c r="J48" s="12">
        <v>1.8264706428228024</v>
      </c>
      <c r="K48" s="12">
        <v>0.21782532601018254</v>
      </c>
      <c r="L48" s="12">
        <v>0.20055291746091297</v>
      </c>
      <c r="M48" s="12">
        <f>IFERROR(($M45/#REF!)*100,0)</f>
        <v>0</v>
      </c>
      <c r="N48" s="8"/>
    </row>
    <row r="49" spans="1:14" x14ac:dyDescent="0.2">
      <c r="A49" s="3" t="s">
        <v>11</v>
      </c>
      <c r="B49" s="3" t="s">
        <v>469</v>
      </c>
      <c r="C49" s="8"/>
      <c r="D49" s="8"/>
      <c r="E49" s="12"/>
      <c r="F49" s="12"/>
      <c r="G49" s="8"/>
      <c r="H49" s="8"/>
      <c r="I49" s="8"/>
      <c r="J49" s="8"/>
      <c r="K49" s="8"/>
      <c r="L49" s="8"/>
      <c r="M49" s="8"/>
      <c r="N49" s="8"/>
    </row>
    <row r="50" spans="1:14" x14ac:dyDescent="0.2">
      <c r="A50" s="3" t="s">
        <v>15</v>
      </c>
      <c r="B50" s="3" t="s">
        <v>470</v>
      </c>
      <c r="C50" s="13"/>
      <c r="D50" s="14" t="s">
        <v>449</v>
      </c>
      <c r="E50" s="15" t="s">
        <v>450</v>
      </c>
      <c r="F50" s="16"/>
      <c r="G50" s="13"/>
      <c r="H50" s="13"/>
      <c r="I50" s="13"/>
      <c r="J50" s="13"/>
      <c r="K50" s="13"/>
      <c r="L50" s="13"/>
      <c r="M50" s="13"/>
      <c r="N50" s="13"/>
    </row>
    <row r="51" spans="1:14" s="18" customFormat="1" x14ac:dyDescent="0.2">
      <c r="A51" s="3" t="s">
        <v>15</v>
      </c>
      <c r="B51" s="3" t="s">
        <v>470</v>
      </c>
      <c r="C51" s="11" t="s">
        <v>201</v>
      </c>
      <c r="D51" s="17" t="s">
        <v>202</v>
      </c>
      <c r="E51" s="11"/>
      <c r="G51" s="18">
        <v>9455343.3900000006</v>
      </c>
      <c r="H51" s="18">
        <v>3647534.9700000007</v>
      </c>
      <c r="I51" s="18">
        <v>1501382.3000000003</v>
      </c>
      <c r="J51" s="18">
        <v>507501.26000000007</v>
      </c>
      <c r="K51" s="18">
        <v>209736.83000000002</v>
      </c>
      <c r="L51" s="18">
        <v>139646.06</v>
      </c>
      <c r="M51" s="18">
        <f t="shared" ref="M51" si="20">SUM(G51:L51)</f>
        <v>15461144.810000002</v>
      </c>
      <c r="N51" s="11"/>
    </row>
    <row r="52" spans="1:14" x14ac:dyDescent="0.2">
      <c r="A52" s="3" t="s">
        <v>15</v>
      </c>
      <c r="B52" s="3" t="s">
        <v>470</v>
      </c>
      <c r="C52" s="8" t="s">
        <v>201</v>
      </c>
      <c r="D52" s="8" t="s">
        <v>682</v>
      </c>
      <c r="E52" s="12"/>
      <c r="F52" s="12">
        <v>2311.1999999999998</v>
      </c>
      <c r="G52" s="8">
        <v>4091.0970015576331</v>
      </c>
      <c r="H52" s="8">
        <v>1578.1996235721708</v>
      </c>
      <c r="I52" s="8">
        <v>649.61158705434423</v>
      </c>
      <c r="J52" s="8">
        <v>219.58344582900662</v>
      </c>
      <c r="K52" s="8">
        <v>90.748022672204925</v>
      </c>
      <c r="L52" s="8">
        <v>60.421452059536172</v>
      </c>
      <c r="M52" s="8">
        <f t="shared" ref="M52" si="21">IFERROR(M51/$F52,0)</f>
        <v>6689.6611327448963</v>
      </c>
      <c r="N52" s="8"/>
    </row>
    <row r="53" spans="1:14" x14ac:dyDescent="0.2">
      <c r="A53" s="3" t="str">
        <f>A52</f>
        <v>0100</v>
      </c>
      <c r="B53" s="3" t="str">
        <f>B52</f>
        <v>ALAMOALAMOSA RE-1</v>
      </c>
      <c r="C53" s="8" t="str">
        <f>C52</f>
        <v xml:space="preserve">$ </v>
      </c>
      <c r="D53" s="8" t="s">
        <v>683</v>
      </c>
      <c r="E53" s="12"/>
      <c r="F53" s="12">
        <v>2116</v>
      </c>
      <c r="G53" s="8">
        <v>4468.4987665406434</v>
      </c>
      <c r="H53" s="8">
        <v>1723.7877930056713</v>
      </c>
      <c r="I53" s="8">
        <v>709.53794896030263</v>
      </c>
      <c r="J53" s="8">
        <v>239.83991493383746</v>
      </c>
      <c r="K53" s="8">
        <v>99.119484877126666</v>
      </c>
      <c r="L53" s="8">
        <v>65.99530245746692</v>
      </c>
      <c r="M53" s="8">
        <f t="shared" ref="M53" si="22">IFERROR(M51/$F53,0)</f>
        <v>7306.7792107750483</v>
      </c>
      <c r="N53" s="8"/>
    </row>
    <row r="54" spans="1:14" x14ac:dyDescent="0.2">
      <c r="A54" s="3" t="s">
        <v>15</v>
      </c>
      <c r="B54" s="3" t="s">
        <v>470</v>
      </c>
      <c r="C54" s="8" t="s">
        <v>200</v>
      </c>
      <c r="D54" s="9" t="s">
        <v>199</v>
      </c>
      <c r="E54" s="12"/>
      <c r="F54" s="12"/>
      <c r="G54" s="12">
        <v>24.831205773269687</v>
      </c>
      <c r="H54" s="12">
        <v>9.5789954599699723</v>
      </c>
      <c r="I54" s="12">
        <v>3.9428639762648459</v>
      </c>
      <c r="J54" s="12">
        <v>1.332777425152154</v>
      </c>
      <c r="K54" s="12">
        <v>0.55080161228954405</v>
      </c>
      <c r="L54" s="12">
        <v>0.36673232354032625</v>
      </c>
      <c r="M54" s="12">
        <f>IFERROR(($M51/#REF!)*100,0)</f>
        <v>0</v>
      </c>
      <c r="N54" s="8"/>
    </row>
    <row r="55" spans="1:14" x14ac:dyDescent="0.2">
      <c r="A55" s="3" t="s">
        <v>15</v>
      </c>
      <c r="B55" s="3" t="s">
        <v>470</v>
      </c>
      <c r="C55" s="8"/>
      <c r="D55" s="8"/>
      <c r="E55" s="12"/>
      <c r="F55" s="12"/>
      <c r="G55" s="8"/>
      <c r="H55" s="8"/>
      <c r="I55" s="8"/>
      <c r="J55" s="8"/>
      <c r="K55" s="8"/>
      <c r="L55" s="8"/>
      <c r="M55" s="8"/>
      <c r="N55" s="8"/>
    </row>
    <row r="56" spans="1:14" x14ac:dyDescent="0.2">
      <c r="A56" s="3" t="s">
        <v>150</v>
      </c>
      <c r="B56" s="3" t="s">
        <v>471</v>
      </c>
      <c r="C56" s="13"/>
      <c r="D56" s="14" t="s">
        <v>449</v>
      </c>
      <c r="E56" s="15" t="s">
        <v>448</v>
      </c>
      <c r="F56" s="16"/>
      <c r="G56" s="13"/>
      <c r="H56" s="13"/>
      <c r="I56" s="13"/>
      <c r="J56" s="13"/>
      <c r="K56" s="13"/>
      <c r="L56" s="13"/>
      <c r="M56" s="13"/>
      <c r="N56" s="13"/>
    </row>
    <row r="57" spans="1:14" s="18" customFormat="1" x14ac:dyDescent="0.2">
      <c r="A57" s="3" t="s">
        <v>150</v>
      </c>
      <c r="B57" s="3" t="s">
        <v>471</v>
      </c>
      <c r="C57" s="11" t="s">
        <v>201</v>
      </c>
      <c r="D57" s="17" t="s">
        <v>202</v>
      </c>
      <c r="E57" s="11"/>
      <c r="G57" s="18">
        <v>1224445.1499999999</v>
      </c>
      <c r="H57" s="18">
        <v>536804.88</v>
      </c>
      <c r="I57" s="18">
        <v>115239.95</v>
      </c>
      <c r="J57" s="18">
        <v>51010.34</v>
      </c>
      <c r="K57" s="18">
        <v>13081.74</v>
      </c>
      <c r="L57" s="18">
        <v>0</v>
      </c>
      <c r="M57" s="18">
        <f t="shared" ref="M57" si="23">SUM(G57:L57)</f>
        <v>1940582.0599999998</v>
      </c>
      <c r="N57" s="11"/>
    </row>
    <row r="58" spans="1:14" x14ac:dyDescent="0.2">
      <c r="A58" s="3" t="s">
        <v>150</v>
      </c>
      <c r="B58" s="3" t="s">
        <v>471</v>
      </c>
      <c r="C58" s="8" t="s">
        <v>201</v>
      </c>
      <c r="D58" s="8" t="s">
        <v>682</v>
      </c>
      <c r="E58" s="12"/>
      <c r="F58" s="12">
        <v>257.7</v>
      </c>
      <c r="G58" s="8">
        <v>4751.4363601086534</v>
      </c>
      <c r="H58" s="8">
        <v>2083.0612339930153</v>
      </c>
      <c r="I58" s="8">
        <v>447.18645712068297</v>
      </c>
      <c r="J58" s="8">
        <v>197.94466433837795</v>
      </c>
      <c r="K58" s="8">
        <v>50.763445867287544</v>
      </c>
      <c r="L58" s="8">
        <v>0</v>
      </c>
      <c r="M58" s="8">
        <f t="shared" ref="M58" si="24">IFERROR(M57/$F58,0)</f>
        <v>7530.3921614280171</v>
      </c>
      <c r="N58" s="8"/>
    </row>
    <row r="59" spans="1:14" x14ac:dyDescent="0.2">
      <c r="A59" s="3" t="str">
        <f>A58</f>
        <v>0110</v>
      </c>
      <c r="B59" s="3" t="str">
        <f>B58</f>
        <v>ALAMOSANGRE DE CR</v>
      </c>
      <c r="C59" s="8" t="str">
        <f>C58</f>
        <v xml:space="preserve">$ </v>
      </c>
      <c r="D59" s="8" t="s">
        <v>683</v>
      </c>
      <c r="E59" s="12"/>
      <c r="F59" s="12">
        <v>262</v>
      </c>
      <c r="G59" s="8">
        <v>4673.4547709923663</v>
      </c>
      <c r="H59" s="8">
        <v>2048.8735877862596</v>
      </c>
      <c r="I59" s="8">
        <v>439.84713740458017</v>
      </c>
      <c r="J59" s="8">
        <v>194.69595419847326</v>
      </c>
      <c r="K59" s="8">
        <v>49.930305343511449</v>
      </c>
      <c r="L59" s="8">
        <v>0</v>
      </c>
      <c r="M59" s="8">
        <f t="shared" ref="M59" si="25">IFERROR(M57/$F59,0)</f>
        <v>7406.8017557251906</v>
      </c>
      <c r="N59" s="8"/>
    </row>
    <row r="60" spans="1:14" x14ac:dyDescent="0.2">
      <c r="A60" s="3" t="s">
        <v>150</v>
      </c>
      <c r="B60" s="3" t="s">
        <v>471</v>
      </c>
      <c r="C60" s="8" t="s">
        <v>200</v>
      </c>
      <c r="D60" s="9" t="s">
        <v>199</v>
      </c>
      <c r="E60" s="12"/>
      <c r="F60" s="12"/>
      <c r="G60" s="12">
        <v>21.363746931273031</v>
      </c>
      <c r="H60" s="12">
        <v>9.3660084388364737</v>
      </c>
      <c r="I60" s="12">
        <v>2.0106716321041884</v>
      </c>
      <c r="J60" s="12">
        <v>0.89001291290034024</v>
      </c>
      <c r="K60" s="12">
        <v>0.22824622465180389</v>
      </c>
      <c r="L60" s="12">
        <v>0</v>
      </c>
      <c r="M60" s="12">
        <f>IFERROR(($M57/#REF!)*100,0)</f>
        <v>0</v>
      </c>
      <c r="N60" s="8"/>
    </row>
    <row r="61" spans="1:14" x14ac:dyDescent="0.2">
      <c r="A61" s="3" t="s">
        <v>150</v>
      </c>
      <c r="B61" s="3" t="s">
        <v>471</v>
      </c>
      <c r="C61" s="8"/>
      <c r="D61" s="8"/>
      <c r="E61" s="12"/>
      <c r="F61" s="12"/>
      <c r="G61" s="8"/>
      <c r="H61" s="8"/>
      <c r="I61" s="8"/>
      <c r="J61" s="8"/>
      <c r="K61" s="8"/>
      <c r="L61" s="8"/>
      <c r="M61" s="8"/>
      <c r="N61" s="8"/>
    </row>
    <row r="62" spans="1:14" x14ac:dyDescent="0.2">
      <c r="A62" s="3" t="s">
        <v>52</v>
      </c>
      <c r="B62" s="3" t="s">
        <v>472</v>
      </c>
      <c r="C62" s="13"/>
      <c r="D62" s="14" t="s">
        <v>441</v>
      </c>
      <c r="E62" s="15" t="s">
        <v>447</v>
      </c>
      <c r="F62" s="16"/>
      <c r="G62" s="13"/>
      <c r="H62" s="13"/>
      <c r="I62" s="13"/>
      <c r="J62" s="13"/>
      <c r="K62" s="13"/>
      <c r="L62" s="13"/>
      <c r="M62" s="13"/>
      <c r="N62" s="13"/>
    </row>
    <row r="63" spans="1:14" s="18" customFormat="1" x14ac:dyDescent="0.2">
      <c r="A63" s="3" t="s">
        <v>52</v>
      </c>
      <c r="B63" s="3" t="s">
        <v>472</v>
      </c>
      <c r="C63" s="11" t="s">
        <v>201</v>
      </c>
      <c r="D63" s="17" t="s">
        <v>202</v>
      </c>
      <c r="E63" s="11"/>
      <c r="G63" s="18">
        <v>15456548.469999995</v>
      </c>
      <c r="H63" s="18">
        <v>5779908.1700000009</v>
      </c>
      <c r="I63" s="18">
        <v>1787666.04</v>
      </c>
      <c r="J63" s="18">
        <v>944802.82999999984</v>
      </c>
      <c r="K63" s="18">
        <v>11351.43</v>
      </c>
      <c r="L63" s="18">
        <v>127285</v>
      </c>
      <c r="M63" s="18">
        <f t="shared" ref="M63" si="26">SUM(G63:L63)</f>
        <v>24107561.939999994</v>
      </c>
      <c r="N63" s="11"/>
    </row>
    <row r="64" spans="1:14" x14ac:dyDescent="0.2">
      <c r="A64" s="3" t="s">
        <v>52</v>
      </c>
      <c r="B64" s="3" t="s">
        <v>472</v>
      </c>
      <c r="C64" s="8" t="s">
        <v>201</v>
      </c>
      <c r="D64" s="8" t="s">
        <v>682</v>
      </c>
      <c r="E64" s="12"/>
      <c r="F64" s="12">
        <v>2387.9</v>
      </c>
      <c r="G64" s="8">
        <v>6472.8625444951604</v>
      </c>
      <c r="H64" s="8">
        <v>2420.4984170191383</v>
      </c>
      <c r="I64" s="8">
        <v>748.635219230286</v>
      </c>
      <c r="J64" s="8">
        <v>395.66264500188441</v>
      </c>
      <c r="K64" s="8">
        <v>4.753729218141463</v>
      </c>
      <c r="L64" s="8">
        <v>53.304158465597382</v>
      </c>
      <c r="M64" s="8">
        <f t="shared" ref="M64" si="27">IFERROR(M63/$F64,0)</f>
        <v>10095.716713430207</v>
      </c>
      <c r="N64" s="8"/>
    </row>
    <row r="65" spans="1:14" x14ac:dyDescent="0.2">
      <c r="A65" s="3" t="str">
        <f>A64</f>
        <v>0120</v>
      </c>
      <c r="B65" s="3" t="str">
        <f>B64</f>
        <v>ARAPAENGLEWOOD 1</v>
      </c>
      <c r="C65" s="8" t="str">
        <f>C64</f>
        <v xml:space="preserve">$ </v>
      </c>
      <c r="D65" s="8" t="s">
        <v>683</v>
      </c>
      <c r="E65" s="12"/>
      <c r="F65" s="12">
        <v>2441</v>
      </c>
      <c r="G65" s="8">
        <v>6332.0559074149915</v>
      </c>
      <c r="H65" s="8">
        <v>2367.8443957394516</v>
      </c>
      <c r="I65" s="8">
        <v>732.34987300286764</v>
      </c>
      <c r="J65" s="8">
        <v>387.05564522736574</v>
      </c>
      <c r="K65" s="8">
        <v>4.6503195411716511</v>
      </c>
      <c r="L65" s="8">
        <v>52.144612863580498</v>
      </c>
      <c r="M65" s="8">
        <f t="shared" ref="M65" si="28">IFERROR(M63/$F65,0)</f>
        <v>9876.1007537894275</v>
      </c>
      <c r="N65" s="8"/>
    </row>
    <row r="66" spans="1:14" x14ac:dyDescent="0.2">
      <c r="A66" s="3" t="s">
        <v>52</v>
      </c>
      <c r="B66" s="3" t="s">
        <v>472</v>
      </c>
      <c r="C66" s="8" t="s">
        <v>200</v>
      </c>
      <c r="D66" s="9" t="s">
        <v>199</v>
      </c>
      <c r="E66" s="12"/>
      <c r="F66" s="12"/>
      <c r="G66" s="12">
        <v>25.325086020612584</v>
      </c>
      <c r="H66" s="12">
        <v>9.4702042878846893</v>
      </c>
      <c r="I66" s="12">
        <v>2.9290366039351521</v>
      </c>
      <c r="J66" s="12">
        <v>1.5480307902316699</v>
      </c>
      <c r="K66" s="12">
        <v>1.8598973876019709E-2</v>
      </c>
      <c r="L66" s="12">
        <v>0.2085526131781783</v>
      </c>
      <c r="M66" s="12">
        <f>IFERROR(($M63/#REF!)*100,0)</f>
        <v>0</v>
      </c>
      <c r="N66" s="8"/>
    </row>
    <row r="67" spans="1:14" x14ac:dyDescent="0.2">
      <c r="A67" s="3" t="s">
        <v>52</v>
      </c>
      <c r="B67" s="3" t="s">
        <v>472</v>
      </c>
      <c r="C67" s="8"/>
      <c r="D67" s="8"/>
      <c r="E67" s="12"/>
      <c r="F67" s="12"/>
      <c r="G67" s="8"/>
      <c r="H67" s="8"/>
      <c r="I67" s="8"/>
      <c r="J67" s="8"/>
      <c r="K67" s="8"/>
      <c r="L67" s="8"/>
      <c r="M67" s="8"/>
      <c r="N67" s="8"/>
    </row>
    <row r="68" spans="1:14" x14ac:dyDescent="0.2">
      <c r="A68" s="3" t="s">
        <v>195</v>
      </c>
      <c r="B68" s="3" t="s">
        <v>473</v>
      </c>
      <c r="C68" s="13"/>
      <c r="D68" s="14" t="s">
        <v>441</v>
      </c>
      <c r="E68" s="15" t="s">
        <v>446</v>
      </c>
      <c r="F68" s="16"/>
      <c r="G68" s="13"/>
      <c r="H68" s="13"/>
      <c r="I68" s="13"/>
      <c r="J68" s="13"/>
      <c r="K68" s="13"/>
      <c r="L68" s="13"/>
      <c r="M68" s="13"/>
      <c r="N68" s="13"/>
    </row>
    <row r="69" spans="1:14" s="18" customFormat="1" x14ac:dyDescent="0.2">
      <c r="A69" s="3" t="s">
        <v>195</v>
      </c>
      <c r="B69" s="3" t="s">
        <v>473</v>
      </c>
      <c r="C69" s="11" t="s">
        <v>201</v>
      </c>
      <c r="D69" s="17" t="s">
        <v>202</v>
      </c>
      <c r="E69" s="11"/>
      <c r="G69" s="18">
        <v>7303736.1399999969</v>
      </c>
      <c r="H69" s="18">
        <v>3082797.1900000009</v>
      </c>
      <c r="I69" s="18">
        <v>916193.04000000015</v>
      </c>
      <c r="J69" s="18">
        <v>907789.59</v>
      </c>
      <c r="K69" s="18">
        <v>122988.98999999999</v>
      </c>
      <c r="L69" s="18">
        <v>-70381.16</v>
      </c>
      <c r="M69" s="18">
        <f t="shared" ref="M69" si="29">SUM(G69:L69)</f>
        <v>12263123.789999999</v>
      </c>
      <c r="N69" s="11"/>
    </row>
    <row r="70" spans="1:14" x14ac:dyDescent="0.2">
      <c r="A70" s="3" t="s">
        <v>195</v>
      </c>
      <c r="B70" s="3" t="s">
        <v>473</v>
      </c>
      <c r="C70" s="8" t="s">
        <v>201</v>
      </c>
      <c r="D70" s="8" t="s">
        <v>682</v>
      </c>
      <c r="E70" s="12"/>
      <c r="F70" s="12">
        <v>1182.2</v>
      </c>
      <c r="G70" s="8">
        <v>6178.0884283539135</v>
      </c>
      <c r="H70" s="8">
        <v>2607.6782185755378</v>
      </c>
      <c r="I70" s="8">
        <v>774.98988326848257</v>
      </c>
      <c r="J70" s="8">
        <v>767.88156826256125</v>
      </c>
      <c r="K70" s="8">
        <v>104.03399593977329</v>
      </c>
      <c r="L70" s="8">
        <v>-59.534055151412623</v>
      </c>
      <c r="M70" s="8">
        <f t="shared" ref="M70" si="30">IFERROR(M69/$F70,0)</f>
        <v>10373.138039248857</v>
      </c>
      <c r="N70" s="8"/>
    </row>
    <row r="71" spans="1:14" x14ac:dyDescent="0.2">
      <c r="A71" s="3" t="str">
        <f>A70</f>
        <v>0123</v>
      </c>
      <c r="B71" s="3" t="str">
        <f>B70</f>
        <v>ARAPASHERIDAN 2</v>
      </c>
      <c r="C71" s="8" t="str">
        <f>C70</f>
        <v xml:space="preserve">$ </v>
      </c>
      <c r="D71" s="8" t="s">
        <v>683</v>
      </c>
      <c r="E71" s="12"/>
      <c r="F71" s="12">
        <v>1125</v>
      </c>
      <c r="G71" s="8">
        <v>6492.2099022222192</v>
      </c>
      <c r="H71" s="8">
        <v>2740.2641688888898</v>
      </c>
      <c r="I71" s="8">
        <v>814.39381333333347</v>
      </c>
      <c r="J71" s="8">
        <v>806.92408</v>
      </c>
      <c r="K71" s="8">
        <v>109.32354666666666</v>
      </c>
      <c r="L71" s="8">
        <v>-62.561031111111113</v>
      </c>
      <c r="M71" s="8">
        <f t="shared" ref="M71" si="31">IFERROR(M69/$F71,0)</f>
        <v>10900.554479999999</v>
      </c>
      <c r="N71" s="8"/>
    </row>
    <row r="72" spans="1:14" x14ac:dyDescent="0.2">
      <c r="A72" s="3" t="s">
        <v>195</v>
      </c>
      <c r="B72" s="3" t="s">
        <v>473</v>
      </c>
      <c r="C72" s="8" t="s">
        <v>200</v>
      </c>
      <c r="D72" s="9" t="s">
        <v>199</v>
      </c>
      <c r="E72" s="12"/>
      <c r="F72" s="12"/>
      <c r="G72" s="12">
        <v>20.443193930122103</v>
      </c>
      <c r="H72" s="12">
        <v>8.6287647300475339</v>
      </c>
      <c r="I72" s="12">
        <v>2.5644288943532572</v>
      </c>
      <c r="J72" s="12">
        <v>2.5409075958371137</v>
      </c>
      <c r="K72" s="12">
        <v>0.34424679720697698</v>
      </c>
      <c r="L72" s="12">
        <v>-0.19699721831776812</v>
      </c>
      <c r="M72" s="12">
        <f>IFERROR(($M69/#REF!)*100,0)</f>
        <v>0</v>
      </c>
      <c r="N72" s="8"/>
    </row>
    <row r="73" spans="1:14" x14ac:dyDescent="0.2">
      <c r="A73" s="3" t="s">
        <v>195</v>
      </c>
      <c r="B73" s="3" t="s">
        <v>473</v>
      </c>
      <c r="C73" s="8"/>
      <c r="D73" s="8"/>
      <c r="E73" s="12"/>
      <c r="F73" s="12"/>
      <c r="G73" s="8"/>
      <c r="H73" s="8"/>
      <c r="I73" s="8"/>
      <c r="J73" s="8"/>
      <c r="K73" s="8"/>
      <c r="L73" s="8"/>
      <c r="M73" s="8"/>
      <c r="N73" s="8"/>
    </row>
    <row r="74" spans="1:14" x14ac:dyDescent="0.2">
      <c r="A74" s="3" t="s">
        <v>154</v>
      </c>
      <c r="B74" s="3" t="s">
        <v>474</v>
      </c>
      <c r="C74" s="13"/>
      <c r="D74" s="14" t="s">
        <v>441</v>
      </c>
      <c r="E74" s="15" t="s">
        <v>445</v>
      </c>
      <c r="F74" s="16"/>
      <c r="G74" s="13"/>
      <c r="H74" s="13"/>
      <c r="I74" s="13"/>
      <c r="J74" s="13"/>
      <c r="K74" s="13"/>
      <c r="L74" s="13"/>
      <c r="M74" s="13"/>
      <c r="N74" s="13"/>
    </row>
    <row r="75" spans="1:14" s="18" customFormat="1" x14ac:dyDescent="0.2">
      <c r="A75" s="3" t="s">
        <v>154</v>
      </c>
      <c r="B75" s="3" t="s">
        <v>474</v>
      </c>
      <c r="C75" s="11" t="s">
        <v>201</v>
      </c>
      <c r="D75" s="17" t="s">
        <v>202</v>
      </c>
      <c r="E75" s="11"/>
      <c r="G75" s="18">
        <v>356467580.18999928</v>
      </c>
      <c r="H75" s="18">
        <v>121821203.40000008</v>
      </c>
      <c r="I75" s="18">
        <v>12866849.219999991</v>
      </c>
      <c r="J75" s="18">
        <v>19648659.700000055</v>
      </c>
      <c r="K75" s="18">
        <v>2086322.26</v>
      </c>
      <c r="L75" s="18">
        <v>1323805.6999999988</v>
      </c>
      <c r="M75" s="18">
        <f t="shared" ref="M75" si="32">SUM(G75:L75)</f>
        <v>514214420.46999937</v>
      </c>
      <c r="N75" s="11"/>
    </row>
    <row r="76" spans="1:14" x14ac:dyDescent="0.2">
      <c r="A76" s="3" t="s">
        <v>154</v>
      </c>
      <c r="B76" s="3" t="s">
        <v>474</v>
      </c>
      <c r="C76" s="8" t="s">
        <v>201</v>
      </c>
      <c r="D76" s="8" t="s">
        <v>682</v>
      </c>
      <c r="E76" s="12"/>
      <c r="F76" s="12">
        <v>53042</v>
      </c>
      <c r="G76" s="8">
        <v>6720.4777382074444</v>
      </c>
      <c r="H76" s="8">
        <v>2296.6932506315766</v>
      </c>
      <c r="I76" s="8">
        <v>242.57850797481225</v>
      </c>
      <c r="J76" s="8">
        <v>370.43587534406799</v>
      </c>
      <c r="K76" s="8">
        <v>39.333401078390708</v>
      </c>
      <c r="L76" s="8">
        <v>24.957688247049486</v>
      </c>
      <c r="M76" s="8">
        <f t="shared" ref="M76" si="33">IFERROR(M75/$F76,0)</f>
        <v>9694.4764614833402</v>
      </c>
      <c r="N76" s="8"/>
    </row>
    <row r="77" spans="1:14" x14ac:dyDescent="0.2">
      <c r="A77" s="3" t="str">
        <f>A76</f>
        <v>0130</v>
      </c>
      <c r="B77" s="3" t="str">
        <f>B76</f>
        <v>ARAPACHERRY CREEK</v>
      </c>
      <c r="C77" s="8" t="str">
        <f>C76</f>
        <v xml:space="preserve">$ </v>
      </c>
      <c r="D77" s="8" t="s">
        <v>683</v>
      </c>
      <c r="E77" s="12"/>
      <c r="F77" s="12">
        <v>52948</v>
      </c>
      <c r="G77" s="8">
        <v>6732.4087820125269</v>
      </c>
      <c r="H77" s="8">
        <v>2300.7706315630444</v>
      </c>
      <c r="I77" s="8">
        <v>243.00916408551771</v>
      </c>
      <c r="J77" s="8">
        <v>371.09352005741584</v>
      </c>
      <c r="K77" s="8">
        <v>39.403230716929819</v>
      </c>
      <c r="L77" s="8">
        <v>25.00199629825487</v>
      </c>
      <c r="M77" s="8">
        <f t="shared" ref="M77" si="34">IFERROR(M75/$F77,0)</f>
        <v>9711.6873247336898</v>
      </c>
      <c r="N77" s="8"/>
    </row>
    <row r="78" spans="1:14" x14ac:dyDescent="0.2">
      <c r="A78" s="3" t="s">
        <v>154</v>
      </c>
      <c r="B78" s="3" t="s">
        <v>474</v>
      </c>
      <c r="C78" s="8" t="s">
        <v>200</v>
      </c>
      <c r="D78" s="9" t="s">
        <v>199</v>
      </c>
      <c r="E78" s="12"/>
      <c r="F78" s="12"/>
      <c r="G78" s="12">
        <v>37.031095250279982</v>
      </c>
      <c r="H78" s="12">
        <v>12.655211405773995</v>
      </c>
      <c r="I78" s="12">
        <v>1.3366531643153838</v>
      </c>
      <c r="J78" s="12">
        <v>2.0411712854875015</v>
      </c>
      <c r="K78" s="12">
        <v>0.21673443147806043</v>
      </c>
      <c r="L78" s="12">
        <v>0.13752155229217347</v>
      </c>
      <c r="M78" s="12">
        <f>IFERROR(($M75/#REF!)*100,0)</f>
        <v>0</v>
      </c>
      <c r="N78" s="8"/>
    </row>
    <row r="79" spans="1:14" x14ac:dyDescent="0.2">
      <c r="A79" s="3" t="s">
        <v>154</v>
      </c>
      <c r="B79" s="3" t="s">
        <v>474</v>
      </c>
      <c r="C79" s="8"/>
      <c r="D79" s="8"/>
      <c r="E79" s="12"/>
      <c r="F79" s="12"/>
      <c r="G79" s="8"/>
      <c r="H79" s="8"/>
      <c r="I79" s="8"/>
      <c r="J79" s="8"/>
      <c r="K79" s="8"/>
      <c r="L79" s="8"/>
      <c r="M79" s="8"/>
      <c r="N79" s="8"/>
    </row>
    <row r="80" spans="1:14" x14ac:dyDescent="0.2">
      <c r="A80" s="3" t="s">
        <v>192</v>
      </c>
      <c r="B80" s="3" t="s">
        <v>475</v>
      </c>
      <c r="C80" s="13"/>
      <c r="D80" s="14" t="s">
        <v>441</v>
      </c>
      <c r="E80" s="15" t="s">
        <v>444</v>
      </c>
      <c r="F80" s="16"/>
      <c r="G80" s="13"/>
      <c r="H80" s="13"/>
      <c r="I80" s="13"/>
      <c r="J80" s="13"/>
      <c r="K80" s="13"/>
      <c r="L80" s="13"/>
      <c r="M80" s="13"/>
      <c r="N80" s="13"/>
    </row>
    <row r="81" spans="1:14" s="18" customFormat="1" x14ac:dyDescent="0.2">
      <c r="A81" s="3" t="s">
        <v>192</v>
      </c>
      <c r="B81" s="3" t="s">
        <v>475</v>
      </c>
      <c r="C81" s="11" t="s">
        <v>201</v>
      </c>
      <c r="D81" s="17" t="s">
        <v>202</v>
      </c>
      <c r="E81" s="11"/>
      <c r="G81" s="18">
        <v>79812592.059999973</v>
      </c>
      <c r="H81" s="18">
        <v>31427948.549999982</v>
      </c>
      <c r="I81" s="18">
        <v>8641124.9399999976</v>
      </c>
      <c r="J81" s="18">
        <v>3874477.8500000015</v>
      </c>
      <c r="K81" s="18">
        <v>462573.26</v>
      </c>
      <c r="L81" s="18">
        <v>298436.47999999998</v>
      </c>
      <c r="M81" s="18">
        <f t="shared" ref="M81" si="35">SUM(G81:L81)</f>
        <v>124517153.13999996</v>
      </c>
      <c r="N81" s="11"/>
    </row>
    <row r="82" spans="1:14" x14ac:dyDescent="0.2">
      <c r="A82" s="3" t="s">
        <v>192</v>
      </c>
      <c r="B82" s="3" t="s">
        <v>475</v>
      </c>
      <c r="C82" s="8" t="s">
        <v>201</v>
      </c>
      <c r="D82" s="8" t="s">
        <v>682</v>
      </c>
      <c r="E82" s="12"/>
      <c r="F82" s="12">
        <v>13947.5</v>
      </c>
      <c r="G82" s="8">
        <v>5722.3582763936174</v>
      </c>
      <c r="H82" s="8">
        <v>2253.3033554400417</v>
      </c>
      <c r="I82" s="8">
        <v>619.54650941028842</v>
      </c>
      <c r="J82" s="8">
        <v>277.7901308478223</v>
      </c>
      <c r="K82" s="8">
        <v>33.165317081914324</v>
      </c>
      <c r="L82" s="8">
        <v>21.397130668578598</v>
      </c>
      <c r="M82" s="8">
        <f t="shared" ref="M82" si="36">IFERROR(M81/$F82,0)</f>
        <v>8927.5607198422622</v>
      </c>
      <c r="N82" s="8"/>
    </row>
    <row r="83" spans="1:14" x14ac:dyDescent="0.2">
      <c r="A83" s="3" t="str">
        <f>A82</f>
        <v>0140</v>
      </c>
      <c r="B83" s="3" t="str">
        <f>B82</f>
        <v>ARAPALITTLETON 6</v>
      </c>
      <c r="C83" s="8" t="str">
        <f>C82</f>
        <v xml:space="preserve">$ </v>
      </c>
      <c r="D83" s="8" t="s">
        <v>683</v>
      </c>
      <c r="E83" s="12"/>
      <c r="F83" s="12">
        <v>13450</v>
      </c>
      <c r="G83" s="8">
        <v>5934.0217144981389</v>
      </c>
      <c r="H83" s="8">
        <v>2336.6504498141248</v>
      </c>
      <c r="I83" s="8">
        <v>642.46282081784364</v>
      </c>
      <c r="J83" s="8">
        <v>288.06526765799265</v>
      </c>
      <c r="K83" s="8">
        <v>34.392063940520444</v>
      </c>
      <c r="L83" s="8">
        <v>22.188585873605948</v>
      </c>
      <c r="M83" s="8">
        <f t="shared" ref="M83" si="37">IFERROR(M81/$F83,0)</f>
        <v>9257.7809026022278</v>
      </c>
      <c r="N83" s="8"/>
    </row>
    <row r="84" spans="1:14" x14ac:dyDescent="0.2">
      <c r="A84" s="3" t="s">
        <v>192</v>
      </c>
      <c r="B84" s="3" t="s">
        <v>475</v>
      </c>
      <c r="C84" s="8" t="s">
        <v>200</v>
      </c>
      <c r="D84" s="9" t="s">
        <v>199</v>
      </c>
      <c r="E84" s="12"/>
      <c r="F84" s="12"/>
      <c r="G84" s="12">
        <v>22.884297544665991</v>
      </c>
      <c r="H84" s="12">
        <v>9.0111911826642892</v>
      </c>
      <c r="I84" s="12">
        <v>2.4776300223270069</v>
      </c>
      <c r="J84" s="12">
        <v>1.1109112191590413</v>
      </c>
      <c r="K84" s="12">
        <v>0.13263150393722656</v>
      </c>
      <c r="L84" s="12">
        <v>8.5569319705449537E-2</v>
      </c>
      <c r="M84" s="12">
        <f>IFERROR(($M81/#REF!)*100,0)</f>
        <v>0</v>
      </c>
      <c r="N84" s="8"/>
    </row>
    <row r="85" spans="1:14" x14ac:dyDescent="0.2">
      <c r="A85" s="3" t="s">
        <v>192</v>
      </c>
      <c r="B85" s="3" t="s">
        <v>475</v>
      </c>
      <c r="C85" s="8"/>
      <c r="D85" s="8"/>
      <c r="E85" s="12"/>
      <c r="F85" s="12"/>
      <c r="G85" s="8"/>
      <c r="H85" s="8"/>
      <c r="I85" s="8"/>
      <c r="J85" s="8"/>
      <c r="K85" s="8"/>
      <c r="L85" s="8"/>
      <c r="M85" s="8"/>
      <c r="N85" s="8"/>
    </row>
    <row r="86" spans="1:14" x14ac:dyDescent="0.2">
      <c r="A86" s="3" t="s">
        <v>103</v>
      </c>
      <c r="B86" s="3" t="s">
        <v>476</v>
      </c>
      <c r="C86" s="13"/>
      <c r="D86" s="14" t="s">
        <v>441</v>
      </c>
      <c r="E86" s="15" t="s">
        <v>443</v>
      </c>
      <c r="F86" s="16"/>
      <c r="G86" s="13"/>
      <c r="H86" s="13"/>
      <c r="I86" s="13"/>
      <c r="J86" s="13"/>
      <c r="K86" s="13"/>
      <c r="L86" s="13"/>
      <c r="M86" s="13"/>
      <c r="N86" s="13"/>
    </row>
    <row r="87" spans="1:14" s="18" customFormat="1" x14ac:dyDescent="0.2">
      <c r="A87" s="3" t="s">
        <v>103</v>
      </c>
      <c r="B87" s="3" t="s">
        <v>476</v>
      </c>
      <c r="C87" s="11" t="s">
        <v>201</v>
      </c>
      <c r="D87" s="17" t="s">
        <v>202</v>
      </c>
      <c r="E87" s="11"/>
      <c r="G87" s="18">
        <v>1290290.5499999998</v>
      </c>
      <c r="H87" s="18">
        <v>506885.27</v>
      </c>
      <c r="I87" s="18">
        <v>285518.67</v>
      </c>
      <c r="J87" s="18">
        <v>167649.93</v>
      </c>
      <c r="K87" s="18">
        <v>38394.36</v>
      </c>
      <c r="L87" s="18">
        <v>4773.05</v>
      </c>
      <c r="M87" s="18">
        <f t="shared" ref="M87" si="38">SUM(G87:L87)</f>
        <v>2293511.8299999996</v>
      </c>
      <c r="N87" s="11"/>
    </row>
    <row r="88" spans="1:14" x14ac:dyDescent="0.2">
      <c r="A88" s="3" t="s">
        <v>103</v>
      </c>
      <c r="B88" s="3" t="s">
        <v>476</v>
      </c>
      <c r="C88" s="8" t="s">
        <v>201</v>
      </c>
      <c r="D88" s="8" t="s">
        <v>682</v>
      </c>
      <c r="E88" s="12"/>
      <c r="F88" s="12">
        <v>306.5</v>
      </c>
      <c r="G88" s="8">
        <v>4209.7570962479604</v>
      </c>
      <c r="H88" s="8">
        <v>1653.785546492659</v>
      </c>
      <c r="I88" s="8">
        <v>931.54541598694937</v>
      </c>
      <c r="J88" s="8">
        <v>546.98182707993476</v>
      </c>
      <c r="K88" s="8">
        <v>125.26707993474714</v>
      </c>
      <c r="L88" s="8">
        <v>15.572756933115825</v>
      </c>
      <c r="M88" s="8">
        <f t="shared" ref="M88" si="39">IFERROR(M87/$F88,0)</f>
        <v>7482.9097226753656</v>
      </c>
      <c r="N88" s="8"/>
    </row>
    <row r="89" spans="1:14" x14ac:dyDescent="0.2">
      <c r="A89" s="3" t="str">
        <f>A88</f>
        <v>0170</v>
      </c>
      <c r="B89" s="3" t="str">
        <f>B88</f>
        <v>ARAPADEER TRAIL 2</v>
      </c>
      <c r="C89" s="8" t="str">
        <f>C88</f>
        <v xml:space="preserve">$ </v>
      </c>
      <c r="D89" s="8" t="s">
        <v>683</v>
      </c>
      <c r="E89" s="12"/>
      <c r="F89" s="12">
        <v>325</v>
      </c>
      <c r="G89" s="8">
        <v>3970.1247692307688</v>
      </c>
      <c r="H89" s="8">
        <v>1559.6469846153848</v>
      </c>
      <c r="I89" s="8">
        <v>878.51898461538451</v>
      </c>
      <c r="J89" s="8">
        <v>515.84593846153848</v>
      </c>
      <c r="K89" s="8">
        <v>118.13649230769231</v>
      </c>
      <c r="L89" s="8">
        <v>14.686307692307693</v>
      </c>
      <c r="M89" s="8">
        <f t="shared" ref="M89" si="40">IFERROR(M87/$F89,0)</f>
        <v>7056.9594769230753</v>
      </c>
      <c r="N89" s="8"/>
    </row>
    <row r="90" spans="1:14" x14ac:dyDescent="0.2">
      <c r="A90" s="3" t="s">
        <v>103</v>
      </c>
      <c r="B90" s="3" t="s">
        <v>476</v>
      </c>
      <c r="C90" s="8" t="s">
        <v>200</v>
      </c>
      <c r="D90" s="9" t="s">
        <v>199</v>
      </c>
      <c r="E90" s="12"/>
      <c r="F90" s="12"/>
      <c r="G90" s="12">
        <v>24.831867797839557</v>
      </c>
      <c r="H90" s="12">
        <v>9.755095868378028</v>
      </c>
      <c r="I90" s="12">
        <v>5.4948568500753421</v>
      </c>
      <c r="J90" s="12">
        <v>3.2264522886547193</v>
      </c>
      <c r="K90" s="12">
        <v>0.73890618799204533</v>
      </c>
      <c r="L90" s="12">
        <v>9.1858183873762489E-2</v>
      </c>
      <c r="M90" s="12">
        <f>IFERROR(($M87/#REF!)*100,0)</f>
        <v>0</v>
      </c>
      <c r="N90" s="8"/>
    </row>
    <row r="91" spans="1:14" x14ac:dyDescent="0.2">
      <c r="A91" s="3" t="s">
        <v>103</v>
      </c>
      <c r="B91" s="3" t="s">
        <v>476</v>
      </c>
      <c r="C91" s="8"/>
      <c r="D91" s="8"/>
      <c r="E91" s="12"/>
      <c r="F91" s="12"/>
      <c r="G91" s="8"/>
      <c r="H91" s="8"/>
      <c r="I91" s="8"/>
      <c r="J91" s="8"/>
      <c r="K91" s="8"/>
      <c r="L91" s="8"/>
      <c r="M91" s="8"/>
      <c r="N91" s="8"/>
    </row>
    <row r="92" spans="1:14" x14ac:dyDescent="0.2">
      <c r="A92" s="3" t="s">
        <v>197</v>
      </c>
      <c r="B92" s="3" t="s">
        <v>477</v>
      </c>
      <c r="C92" s="13"/>
      <c r="D92" s="14" t="s">
        <v>441</v>
      </c>
      <c r="E92" s="15" t="s">
        <v>442</v>
      </c>
      <c r="F92" s="16"/>
      <c r="G92" s="13"/>
      <c r="H92" s="13"/>
      <c r="I92" s="13"/>
      <c r="J92" s="13"/>
      <c r="K92" s="13"/>
      <c r="L92" s="13"/>
      <c r="M92" s="13"/>
      <c r="N92" s="13"/>
    </row>
    <row r="93" spans="1:14" s="18" customFormat="1" x14ac:dyDescent="0.2">
      <c r="A93" s="3" t="s">
        <v>197</v>
      </c>
      <c r="B93" s="3" t="s">
        <v>477</v>
      </c>
      <c r="C93" s="11" t="s">
        <v>201</v>
      </c>
      <c r="D93" s="17" t="s">
        <v>202</v>
      </c>
      <c r="E93" s="11"/>
      <c r="G93" s="18">
        <v>214069356.65999982</v>
      </c>
      <c r="H93" s="18">
        <v>79391738.929999948</v>
      </c>
      <c r="I93" s="18">
        <v>22956861.790000007</v>
      </c>
      <c r="J93" s="18">
        <v>18687299.890000012</v>
      </c>
      <c r="K93" s="18">
        <v>1581776.3399999999</v>
      </c>
      <c r="L93" s="18">
        <v>1054929.1400000001</v>
      </c>
      <c r="M93" s="18">
        <f t="shared" ref="M93" si="41">SUM(G93:L93)</f>
        <v>337741962.74999976</v>
      </c>
      <c r="N93" s="11"/>
    </row>
    <row r="94" spans="1:14" x14ac:dyDescent="0.2">
      <c r="A94" s="3" t="s">
        <v>197</v>
      </c>
      <c r="B94" s="3" t="s">
        <v>477</v>
      </c>
      <c r="C94" s="8" t="s">
        <v>201</v>
      </c>
      <c r="D94" s="8" t="s">
        <v>682</v>
      </c>
      <c r="E94" s="12"/>
      <c r="F94" s="12">
        <v>37726.6</v>
      </c>
      <c r="G94" s="8">
        <v>5674.2287049455772</v>
      </c>
      <c r="H94" s="8">
        <v>2104.3968693176685</v>
      </c>
      <c r="I94" s="8">
        <v>608.50598225124997</v>
      </c>
      <c r="J94" s="8">
        <v>495.33485365763181</v>
      </c>
      <c r="K94" s="8">
        <v>41.927349403338759</v>
      </c>
      <c r="L94" s="8">
        <v>27.962475812821726</v>
      </c>
      <c r="M94" s="8">
        <f t="shared" ref="M94" si="42">IFERROR(M93/$F94,0)</f>
        <v>8952.356235388288</v>
      </c>
      <c r="N94" s="8"/>
    </row>
    <row r="95" spans="1:14" x14ac:dyDescent="0.2">
      <c r="A95" s="3" t="str">
        <f>A94</f>
        <v>0180</v>
      </c>
      <c r="B95" s="3" t="str">
        <f>B94</f>
        <v>ARAPAADAMS-ARAPAH</v>
      </c>
      <c r="C95" s="8" t="str">
        <f>C94</f>
        <v xml:space="preserve">$ </v>
      </c>
      <c r="D95" s="8" t="s">
        <v>683</v>
      </c>
      <c r="E95" s="12"/>
      <c r="F95" s="12">
        <v>39051</v>
      </c>
      <c r="G95" s="8">
        <v>5481.7893692863136</v>
      </c>
      <c r="H95" s="8">
        <v>2033.0270397685065</v>
      </c>
      <c r="I95" s="8">
        <v>587.86873037822352</v>
      </c>
      <c r="J95" s="8">
        <v>478.53575811118822</v>
      </c>
      <c r="K95" s="8">
        <v>40.505399093493118</v>
      </c>
      <c r="L95" s="8">
        <v>27.014138946505856</v>
      </c>
      <c r="M95" s="8">
        <f t="shared" ref="M95" si="43">IFERROR(M93/$F95,0)</f>
        <v>8648.74043558423</v>
      </c>
      <c r="N95" s="8"/>
    </row>
    <row r="96" spans="1:14" x14ac:dyDescent="0.2">
      <c r="A96" s="3" t="s">
        <v>197</v>
      </c>
      <c r="B96" s="3" t="s">
        <v>477</v>
      </c>
      <c r="C96" s="8" t="s">
        <v>200</v>
      </c>
      <c r="D96" s="9" t="s">
        <v>199</v>
      </c>
      <c r="E96" s="12"/>
      <c r="F96" s="12"/>
      <c r="G96" s="12">
        <v>19.923408464461939</v>
      </c>
      <c r="H96" s="12">
        <v>7.3889792919710962</v>
      </c>
      <c r="I96" s="12">
        <v>2.1365922785053759</v>
      </c>
      <c r="J96" s="12">
        <v>1.7392246822028883</v>
      </c>
      <c r="K96" s="12">
        <v>0.14721572771059893</v>
      </c>
      <c r="L96" s="12">
        <v>9.8182124173267341E-2</v>
      </c>
      <c r="M96" s="12">
        <f>IFERROR(($M93/#REF!)*100,0)</f>
        <v>0</v>
      </c>
      <c r="N96" s="8"/>
    </row>
    <row r="97" spans="1:14" x14ac:dyDescent="0.2">
      <c r="A97" s="3" t="s">
        <v>197</v>
      </c>
      <c r="B97" s="3" t="s">
        <v>477</v>
      </c>
      <c r="C97" s="8"/>
      <c r="D97" s="8"/>
      <c r="E97" s="12"/>
      <c r="F97" s="12"/>
      <c r="G97" s="8"/>
      <c r="H97" s="8"/>
      <c r="I97" s="8"/>
      <c r="J97" s="8"/>
      <c r="K97" s="8"/>
      <c r="L97" s="8"/>
      <c r="M97" s="8"/>
      <c r="N97" s="8"/>
    </row>
    <row r="98" spans="1:14" x14ac:dyDescent="0.2">
      <c r="A98" s="3" t="s">
        <v>51</v>
      </c>
      <c r="B98" s="3" t="s">
        <v>478</v>
      </c>
      <c r="C98" s="13"/>
      <c r="D98" s="14" t="s">
        <v>441</v>
      </c>
      <c r="E98" s="15" t="s">
        <v>440</v>
      </c>
      <c r="F98" s="16"/>
      <c r="G98" s="13"/>
      <c r="H98" s="13"/>
      <c r="I98" s="13"/>
      <c r="J98" s="13"/>
      <c r="K98" s="13"/>
      <c r="L98" s="13"/>
      <c r="M98" s="13"/>
      <c r="N98" s="13"/>
    </row>
    <row r="99" spans="1:14" s="18" customFormat="1" x14ac:dyDescent="0.2">
      <c r="A99" s="3" t="s">
        <v>51</v>
      </c>
      <c r="B99" s="3" t="s">
        <v>478</v>
      </c>
      <c r="C99" s="11" t="s">
        <v>201</v>
      </c>
      <c r="D99" s="17" t="s">
        <v>202</v>
      </c>
      <c r="E99" s="11"/>
      <c r="G99" s="18">
        <v>2750011.72</v>
      </c>
      <c r="H99" s="18">
        <v>1046235.6</v>
      </c>
      <c r="I99" s="18">
        <v>35092816.920000009</v>
      </c>
      <c r="J99" s="18">
        <v>222686.44999999998</v>
      </c>
      <c r="K99" s="18">
        <v>9861.2500000000018</v>
      </c>
      <c r="L99" s="18">
        <v>209664.81</v>
      </c>
      <c r="M99" s="18">
        <f t="shared" ref="M99" si="44">SUM(G99:L99)</f>
        <v>39331276.750000015</v>
      </c>
      <c r="N99" s="11"/>
    </row>
    <row r="100" spans="1:14" x14ac:dyDescent="0.2">
      <c r="A100" s="3" t="s">
        <v>51</v>
      </c>
      <c r="B100" s="3" t="s">
        <v>478</v>
      </c>
      <c r="C100" s="8" t="s">
        <v>201</v>
      </c>
      <c r="D100" s="8" t="s">
        <v>682</v>
      </c>
      <c r="E100" s="12"/>
      <c r="F100" s="12">
        <v>5356.3</v>
      </c>
      <c r="G100" s="8">
        <v>513.41629856430745</v>
      </c>
      <c r="H100" s="8">
        <v>195.32804361219496</v>
      </c>
      <c r="I100" s="8">
        <v>6551.6899576200003</v>
      </c>
      <c r="J100" s="8">
        <v>41.574678416070789</v>
      </c>
      <c r="K100" s="8">
        <v>1.8410563261953217</v>
      </c>
      <c r="L100" s="8">
        <v>39.143589791460521</v>
      </c>
      <c r="M100" s="8">
        <f t="shared" ref="M100" si="45">IFERROR(M99/$F100,0)</f>
        <v>7342.9936243302309</v>
      </c>
      <c r="N100" s="8"/>
    </row>
    <row r="101" spans="1:14" x14ac:dyDescent="0.2">
      <c r="A101" s="3" t="str">
        <f>A100</f>
        <v>0190</v>
      </c>
      <c r="B101" s="3" t="str">
        <f>B100</f>
        <v>ARAPABYERS 32J</v>
      </c>
      <c r="C101" s="8" t="str">
        <f>C100</f>
        <v xml:space="preserve">$ </v>
      </c>
      <c r="D101" s="8" t="s">
        <v>683</v>
      </c>
      <c r="E101" s="12"/>
      <c r="F101" s="12">
        <v>5671</v>
      </c>
      <c r="G101" s="8">
        <v>484.92536060659501</v>
      </c>
      <c r="H101" s="8">
        <v>184.48873214600599</v>
      </c>
      <c r="I101" s="8">
        <v>6188.1179545053801</v>
      </c>
      <c r="J101" s="8">
        <v>39.267580673602538</v>
      </c>
      <c r="K101" s="8">
        <v>1.7388908481749255</v>
      </c>
      <c r="L101" s="8">
        <v>36.971400105801443</v>
      </c>
      <c r="M101" s="8">
        <f t="shared" ref="M101" si="46">IFERROR(M99/$F101,0)</f>
        <v>6935.5099188855611</v>
      </c>
      <c r="N101" s="8"/>
    </row>
    <row r="102" spans="1:14" x14ac:dyDescent="0.2">
      <c r="A102" s="3" t="s">
        <v>51</v>
      </c>
      <c r="B102" s="3" t="s">
        <v>478</v>
      </c>
      <c r="C102" s="8" t="s">
        <v>200</v>
      </c>
      <c r="D102" s="9" t="s">
        <v>199</v>
      </c>
      <c r="E102" s="12"/>
      <c r="F102" s="12"/>
      <c r="G102" s="12">
        <v>4.8885573450639352</v>
      </c>
      <c r="H102" s="12">
        <v>1.8598403380794948</v>
      </c>
      <c r="I102" s="12">
        <v>62.382733377314466</v>
      </c>
      <c r="J102" s="12">
        <v>0.39585848775717675</v>
      </c>
      <c r="K102" s="12">
        <v>1.7529847516072308E-2</v>
      </c>
      <c r="L102" s="12">
        <v>0.37271057409418396</v>
      </c>
      <c r="M102" s="12">
        <f>IFERROR(($M99/#REF!)*100,0)</f>
        <v>0</v>
      </c>
      <c r="N102" s="8"/>
    </row>
    <row r="103" spans="1:14" x14ac:dyDescent="0.2">
      <c r="A103" s="3" t="s">
        <v>51</v>
      </c>
      <c r="B103" s="3" t="s">
        <v>478</v>
      </c>
      <c r="C103" s="8"/>
      <c r="D103" s="8"/>
      <c r="E103" s="12"/>
      <c r="F103" s="12"/>
      <c r="G103" s="8"/>
      <c r="H103" s="8"/>
      <c r="I103" s="8"/>
      <c r="J103" s="8"/>
      <c r="K103" s="8"/>
      <c r="L103" s="8"/>
      <c r="M103" s="8"/>
      <c r="N103" s="8"/>
    </row>
    <row r="104" spans="1:14" x14ac:dyDescent="0.2">
      <c r="A104" s="3" t="s">
        <v>85</v>
      </c>
      <c r="B104" s="3" t="s">
        <v>479</v>
      </c>
      <c r="C104" s="13"/>
      <c r="D104" s="14" t="s">
        <v>439</v>
      </c>
      <c r="E104" s="15" t="s">
        <v>438</v>
      </c>
      <c r="F104" s="16"/>
      <c r="G104" s="13"/>
      <c r="H104" s="13"/>
      <c r="I104" s="13"/>
      <c r="J104" s="13"/>
      <c r="K104" s="13"/>
      <c r="L104" s="13"/>
      <c r="M104" s="13"/>
      <c r="N104" s="13"/>
    </row>
    <row r="105" spans="1:14" s="18" customFormat="1" x14ac:dyDescent="0.2">
      <c r="A105" s="3" t="s">
        <v>85</v>
      </c>
      <c r="B105" s="3" t="s">
        <v>479</v>
      </c>
      <c r="C105" s="11" t="s">
        <v>201</v>
      </c>
      <c r="D105" s="17" t="s">
        <v>202</v>
      </c>
      <c r="E105" s="11"/>
      <c r="G105" s="18">
        <v>8018190.5700000003</v>
      </c>
      <c r="H105" s="18">
        <v>2952575.0200000005</v>
      </c>
      <c r="I105" s="18">
        <v>1139144.0400000003</v>
      </c>
      <c r="J105" s="18">
        <v>886372.13000000012</v>
      </c>
      <c r="K105" s="18">
        <v>143449.09</v>
      </c>
      <c r="L105" s="18">
        <v>7583.7</v>
      </c>
      <c r="M105" s="18">
        <f t="shared" ref="M105" si="47">SUM(G105:L105)</f>
        <v>13147314.550000001</v>
      </c>
      <c r="N105" s="11"/>
    </row>
    <row r="106" spans="1:14" x14ac:dyDescent="0.2">
      <c r="A106" s="3" t="s">
        <v>85</v>
      </c>
      <c r="B106" s="3" t="s">
        <v>479</v>
      </c>
      <c r="C106" s="8" t="s">
        <v>201</v>
      </c>
      <c r="D106" s="8" t="s">
        <v>682</v>
      </c>
      <c r="E106" s="12"/>
      <c r="F106" s="12">
        <v>1693.5</v>
      </c>
      <c r="G106" s="8">
        <v>4734.6858990256869</v>
      </c>
      <c r="H106" s="8">
        <v>1743.4750634780044</v>
      </c>
      <c r="I106" s="8">
        <v>672.65665190434026</v>
      </c>
      <c r="J106" s="8">
        <v>523.39659285503399</v>
      </c>
      <c r="K106" s="8">
        <v>84.705692353114856</v>
      </c>
      <c r="L106" s="8">
        <v>4.4781222320637735</v>
      </c>
      <c r="M106" s="8">
        <f t="shared" ref="M106" si="48">IFERROR(M105/$F106,0)</f>
        <v>7763.3980218482438</v>
      </c>
      <c r="N106" s="8"/>
    </row>
    <row r="107" spans="1:14" x14ac:dyDescent="0.2">
      <c r="A107" s="3" t="str">
        <f>A106</f>
        <v>0220</v>
      </c>
      <c r="B107" s="3" t="str">
        <f>B106</f>
        <v>ARCHUARCHULETA CO</v>
      </c>
      <c r="C107" s="8" t="str">
        <f>C106</f>
        <v xml:space="preserve">$ </v>
      </c>
      <c r="D107" s="8" t="s">
        <v>683</v>
      </c>
      <c r="E107" s="12"/>
      <c r="F107" s="12">
        <v>1678</v>
      </c>
      <c r="G107" s="8">
        <v>4778.4210786650774</v>
      </c>
      <c r="H107" s="8">
        <v>1759.5798688915379</v>
      </c>
      <c r="I107" s="8">
        <v>678.87010727056031</v>
      </c>
      <c r="J107" s="8">
        <v>528.23130512514911</v>
      </c>
      <c r="K107" s="8">
        <v>85.488134684147795</v>
      </c>
      <c r="L107" s="8">
        <v>4.5194874851013109</v>
      </c>
      <c r="M107" s="8">
        <f t="shared" ref="M107" si="49">IFERROR(M105/$F107,0)</f>
        <v>7835.1099821215739</v>
      </c>
      <c r="N107" s="8"/>
    </row>
    <row r="108" spans="1:14" x14ac:dyDescent="0.2">
      <c r="A108" s="3" t="s">
        <v>85</v>
      </c>
      <c r="B108" s="3" t="s">
        <v>479</v>
      </c>
      <c r="C108" s="8" t="s">
        <v>200</v>
      </c>
      <c r="D108" s="9" t="s">
        <v>199</v>
      </c>
      <c r="E108" s="12"/>
      <c r="F108" s="12"/>
      <c r="G108" s="12">
        <v>31.493380882416371</v>
      </c>
      <c r="H108" s="12">
        <v>11.596951815622431</v>
      </c>
      <c r="I108" s="12">
        <v>4.4742634661094813</v>
      </c>
      <c r="J108" s="12">
        <v>3.4814407128326312</v>
      </c>
      <c r="K108" s="12">
        <v>0.56343096228081113</v>
      </c>
      <c r="L108" s="12">
        <v>2.978681418368696E-2</v>
      </c>
      <c r="M108" s="12">
        <f>IFERROR(($M105/#REF!)*100,0)</f>
        <v>0</v>
      </c>
      <c r="N108" s="8"/>
    </row>
    <row r="109" spans="1:14" x14ac:dyDescent="0.2">
      <c r="A109" s="3" t="s">
        <v>85</v>
      </c>
      <c r="B109" s="3" t="s">
        <v>479</v>
      </c>
      <c r="C109" s="8"/>
      <c r="D109" s="8"/>
      <c r="E109" s="12"/>
      <c r="F109" s="12"/>
      <c r="G109" s="8"/>
      <c r="H109" s="8"/>
      <c r="I109" s="8"/>
      <c r="J109" s="8"/>
      <c r="K109" s="8"/>
      <c r="L109" s="8"/>
      <c r="M109" s="8"/>
      <c r="N109" s="8"/>
    </row>
    <row r="110" spans="1:14" x14ac:dyDescent="0.2">
      <c r="A110" s="3" t="s">
        <v>68</v>
      </c>
      <c r="B110" s="3" t="s">
        <v>480</v>
      </c>
      <c r="C110" s="13"/>
      <c r="D110" s="14" t="s">
        <v>433</v>
      </c>
      <c r="E110" s="15" t="s">
        <v>437</v>
      </c>
      <c r="F110" s="16"/>
      <c r="G110" s="13"/>
      <c r="H110" s="13"/>
      <c r="I110" s="13"/>
      <c r="J110" s="13"/>
      <c r="K110" s="13"/>
      <c r="L110" s="13"/>
      <c r="M110" s="13"/>
      <c r="N110" s="13"/>
    </row>
    <row r="111" spans="1:14" s="18" customFormat="1" x14ac:dyDescent="0.2">
      <c r="A111" s="3" t="s">
        <v>68</v>
      </c>
      <c r="B111" s="3" t="s">
        <v>480</v>
      </c>
      <c r="C111" s="11" t="s">
        <v>201</v>
      </c>
      <c r="D111" s="17" t="s">
        <v>202</v>
      </c>
      <c r="E111" s="11"/>
      <c r="G111" s="18">
        <v>1023719.1900000002</v>
      </c>
      <c r="H111" s="18">
        <v>445736.05000000005</v>
      </c>
      <c r="I111" s="18">
        <v>83850.260000000009</v>
      </c>
      <c r="J111" s="18">
        <v>192086.71000000002</v>
      </c>
      <c r="K111" s="18">
        <v>78735.319999999992</v>
      </c>
      <c r="L111" s="18">
        <v>0</v>
      </c>
      <c r="M111" s="18">
        <f t="shared" ref="M111" si="50">SUM(G111:L111)</f>
        <v>1824127.5300000003</v>
      </c>
      <c r="N111" s="11"/>
    </row>
    <row r="112" spans="1:14" x14ac:dyDescent="0.2">
      <c r="A112" s="3" t="s">
        <v>68</v>
      </c>
      <c r="B112" s="3" t="s">
        <v>480</v>
      </c>
      <c r="C112" s="8" t="s">
        <v>201</v>
      </c>
      <c r="D112" s="8" t="s">
        <v>682</v>
      </c>
      <c r="E112" s="12"/>
      <c r="F112" s="12">
        <v>170</v>
      </c>
      <c r="G112" s="8">
        <v>6021.8775882352948</v>
      </c>
      <c r="H112" s="8">
        <v>2621.9767647058825</v>
      </c>
      <c r="I112" s="8">
        <v>493.23682352941182</v>
      </c>
      <c r="J112" s="8">
        <v>1129.921823529412</v>
      </c>
      <c r="K112" s="8">
        <v>463.14894117647054</v>
      </c>
      <c r="L112" s="8">
        <v>0</v>
      </c>
      <c r="M112" s="8">
        <f t="shared" ref="M112" si="51">IFERROR(M111/$F112,0)</f>
        <v>10730.161941176471</v>
      </c>
      <c r="N112" s="8"/>
    </row>
    <row r="113" spans="1:14" x14ac:dyDescent="0.2">
      <c r="A113" s="3" t="str">
        <f>A112</f>
        <v>0230</v>
      </c>
      <c r="B113" s="3" t="str">
        <f>B112</f>
        <v>BACAWALSH RE-1</v>
      </c>
      <c r="C113" s="8" t="str">
        <f>C112</f>
        <v xml:space="preserve">$ </v>
      </c>
      <c r="D113" s="8" t="s">
        <v>683</v>
      </c>
      <c r="E113" s="12"/>
      <c r="F113" s="12">
        <v>183</v>
      </c>
      <c r="G113" s="8">
        <v>5594.0939344262306</v>
      </c>
      <c r="H113" s="8">
        <v>2435.7161202185794</v>
      </c>
      <c r="I113" s="8">
        <v>458.19814207650279</v>
      </c>
      <c r="J113" s="8">
        <v>1049.6541530054647</v>
      </c>
      <c r="K113" s="8">
        <v>430.247650273224</v>
      </c>
      <c r="L113" s="8">
        <v>0</v>
      </c>
      <c r="M113" s="8">
        <f t="shared" ref="M113" si="52">IFERROR(M111/$F113,0)</f>
        <v>9967.9100000000017</v>
      </c>
      <c r="N113" s="8"/>
    </row>
    <row r="114" spans="1:14" x14ac:dyDescent="0.2">
      <c r="A114" s="3" t="s">
        <v>68</v>
      </c>
      <c r="B114" s="3" t="s">
        <v>480</v>
      </c>
      <c r="C114" s="8" t="s">
        <v>200</v>
      </c>
      <c r="D114" s="9" t="s">
        <v>199</v>
      </c>
      <c r="E114" s="12"/>
      <c r="F114" s="12"/>
      <c r="G114" s="12">
        <v>9.5283119775756688</v>
      </c>
      <c r="H114" s="12">
        <v>4.1487081472530241</v>
      </c>
      <c r="I114" s="12">
        <v>0.78044003129494322</v>
      </c>
      <c r="J114" s="12">
        <v>1.7878556126569278</v>
      </c>
      <c r="K114" s="12">
        <v>0.73283249932459793</v>
      </c>
      <c r="L114" s="12">
        <v>0</v>
      </c>
      <c r="M114" s="12">
        <f>IFERROR(($M111/#REF!)*100,0)</f>
        <v>0</v>
      </c>
      <c r="N114" s="8"/>
    </row>
    <row r="115" spans="1:14" x14ac:dyDescent="0.2">
      <c r="A115" s="3" t="s">
        <v>68</v>
      </c>
      <c r="B115" s="3" t="s">
        <v>480</v>
      </c>
      <c r="C115" s="8"/>
      <c r="D115" s="8"/>
      <c r="E115" s="12"/>
      <c r="F115" s="12"/>
      <c r="G115" s="8"/>
      <c r="H115" s="8"/>
      <c r="I115" s="8"/>
      <c r="J115" s="8"/>
      <c r="K115" s="8"/>
      <c r="L115" s="8"/>
      <c r="M115" s="8"/>
      <c r="N115" s="8"/>
    </row>
    <row r="116" spans="1:14" x14ac:dyDescent="0.2">
      <c r="A116" s="3" t="s">
        <v>94</v>
      </c>
      <c r="B116" s="3" t="s">
        <v>481</v>
      </c>
      <c r="C116" s="13"/>
      <c r="D116" s="14" t="s">
        <v>433</v>
      </c>
      <c r="E116" s="15" t="s">
        <v>436</v>
      </c>
      <c r="F116" s="16"/>
      <c r="G116" s="13"/>
      <c r="H116" s="13"/>
      <c r="I116" s="13"/>
      <c r="J116" s="13"/>
      <c r="K116" s="13"/>
      <c r="L116" s="13"/>
      <c r="M116" s="13"/>
      <c r="N116" s="13"/>
    </row>
    <row r="117" spans="1:14" s="18" customFormat="1" x14ac:dyDescent="0.2">
      <c r="A117" s="3" t="s">
        <v>94</v>
      </c>
      <c r="B117" s="3" t="s">
        <v>481</v>
      </c>
      <c r="C117" s="11" t="s">
        <v>201</v>
      </c>
      <c r="D117" s="17" t="s">
        <v>202</v>
      </c>
      <c r="E117" s="11"/>
      <c r="G117" s="18">
        <v>443827.75000000006</v>
      </c>
      <c r="H117" s="18">
        <v>139262.26</v>
      </c>
      <c r="I117" s="18">
        <v>42311.91</v>
      </c>
      <c r="J117" s="18">
        <v>69708.09</v>
      </c>
      <c r="K117" s="18">
        <v>94740.81</v>
      </c>
      <c r="L117" s="18">
        <v>755</v>
      </c>
      <c r="M117" s="18">
        <f t="shared" ref="M117" si="53">SUM(G117:L117)</f>
        <v>790605.82000000007</v>
      </c>
      <c r="N117" s="11"/>
    </row>
    <row r="118" spans="1:14" x14ac:dyDescent="0.2">
      <c r="A118" s="3" t="s">
        <v>94</v>
      </c>
      <c r="B118" s="3" t="s">
        <v>481</v>
      </c>
      <c r="C118" s="8" t="s">
        <v>201</v>
      </c>
      <c r="D118" s="8" t="s">
        <v>682</v>
      </c>
      <c r="E118" s="12"/>
      <c r="F118" s="12">
        <v>56.4</v>
      </c>
      <c r="G118" s="8">
        <v>7869.2863475177319</v>
      </c>
      <c r="H118" s="8">
        <v>2469.1890070921986</v>
      </c>
      <c r="I118" s="8">
        <v>750.21117021276609</v>
      </c>
      <c r="J118" s="8">
        <v>1235.9590425531915</v>
      </c>
      <c r="K118" s="8">
        <v>1679.8015957446808</v>
      </c>
      <c r="L118" s="8">
        <v>13.386524822695035</v>
      </c>
      <c r="M118" s="8">
        <f t="shared" ref="M118" si="54">IFERROR(M117/$F118,0)</f>
        <v>14017.833687943265</v>
      </c>
      <c r="N118" s="8"/>
    </row>
    <row r="119" spans="1:14" x14ac:dyDescent="0.2">
      <c r="A119" s="3" t="str">
        <f>A118</f>
        <v>0240</v>
      </c>
      <c r="B119" s="3" t="str">
        <f>B118</f>
        <v>BACAPRITCHETT RE</v>
      </c>
      <c r="C119" s="8" t="str">
        <f>C118</f>
        <v xml:space="preserve">$ </v>
      </c>
      <c r="D119" s="8" t="s">
        <v>683</v>
      </c>
      <c r="E119" s="12"/>
      <c r="F119" s="12">
        <v>59</v>
      </c>
      <c r="G119" s="8">
        <v>7522.5042372881362</v>
      </c>
      <c r="H119" s="8">
        <v>2360.3772881355935</v>
      </c>
      <c r="I119" s="8">
        <v>717.15101694915256</v>
      </c>
      <c r="J119" s="8">
        <v>1181.4930508474577</v>
      </c>
      <c r="K119" s="8">
        <v>1605.7764406779661</v>
      </c>
      <c r="L119" s="8">
        <v>12.796610169491526</v>
      </c>
      <c r="M119" s="8">
        <f t="shared" ref="M119" si="55">IFERROR(M117/$F119,0)</f>
        <v>13400.098644067797</v>
      </c>
      <c r="N119" s="8"/>
    </row>
    <row r="120" spans="1:14" x14ac:dyDescent="0.2">
      <c r="A120" s="3" t="s">
        <v>94</v>
      </c>
      <c r="B120" s="3" t="s">
        <v>481</v>
      </c>
      <c r="C120" s="8" t="s">
        <v>200</v>
      </c>
      <c r="D120" s="9" t="s">
        <v>199</v>
      </c>
      <c r="E120" s="12"/>
      <c r="F120" s="12"/>
      <c r="G120" s="12">
        <v>29.213931546427954</v>
      </c>
      <c r="H120" s="12">
        <v>9.1666150452306159</v>
      </c>
      <c r="I120" s="12">
        <v>2.7850832723700143</v>
      </c>
      <c r="J120" s="12">
        <v>4.5883732359958085</v>
      </c>
      <c r="K120" s="12">
        <v>6.2360939305690932</v>
      </c>
      <c r="L120" s="12">
        <v>4.9696122690735547E-2</v>
      </c>
      <c r="M120" s="12">
        <f>IFERROR(($M117/#REF!)*100,0)</f>
        <v>0</v>
      </c>
      <c r="N120" s="8"/>
    </row>
    <row r="121" spans="1:14" x14ac:dyDescent="0.2">
      <c r="A121" s="3" t="s">
        <v>94</v>
      </c>
      <c r="B121" s="3" t="s">
        <v>481</v>
      </c>
      <c r="C121" s="8"/>
      <c r="D121" s="8"/>
      <c r="E121" s="12"/>
      <c r="F121" s="12"/>
      <c r="G121" s="8"/>
      <c r="H121" s="8"/>
      <c r="I121" s="8"/>
      <c r="J121" s="8"/>
      <c r="K121" s="8"/>
      <c r="L121" s="8"/>
      <c r="M121" s="8"/>
      <c r="N121" s="8"/>
    </row>
    <row r="122" spans="1:14" x14ac:dyDescent="0.2">
      <c r="A122" s="3" t="s">
        <v>196</v>
      </c>
      <c r="B122" s="3" t="s">
        <v>482</v>
      </c>
      <c r="C122" s="13"/>
      <c r="D122" s="14" t="s">
        <v>433</v>
      </c>
      <c r="E122" s="15" t="s">
        <v>435</v>
      </c>
      <c r="F122" s="16"/>
      <c r="G122" s="13"/>
      <c r="H122" s="13"/>
      <c r="I122" s="13"/>
      <c r="J122" s="13"/>
      <c r="K122" s="13"/>
      <c r="L122" s="13"/>
      <c r="M122" s="13"/>
      <c r="N122" s="13"/>
    </row>
    <row r="123" spans="1:14" s="18" customFormat="1" x14ac:dyDescent="0.2">
      <c r="A123" s="3" t="s">
        <v>196</v>
      </c>
      <c r="B123" s="3" t="s">
        <v>482</v>
      </c>
      <c r="C123" s="11" t="s">
        <v>201</v>
      </c>
      <c r="D123" s="17" t="s">
        <v>202</v>
      </c>
      <c r="E123" s="11"/>
      <c r="G123" s="18">
        <v>1411535.65</v>
      </c>
      <c r="H123" s="18">
        <v>470719.97</v>
      </c>
      <c r="I123" s="18">
        <v>133547.15</v>
      </c>
      <c r="J123" s="18">
        <v>85067.63</v>
      </c>
      <c r="K123" s="18">
        <v>55487.51</v>
      </c>
      <c r="L123" s="18">
        <v>11576.9</v>
      </c>
      <c r="M123" s="18">
        <f t="shared" ref="M123" si="56">SUM(G123:L123)</f>
        <v>2167934.8099999996</v>
      </c>
      <c r="N123" s="11"/>
    </row>
    <row r="124" spans="1:14" x14ac:dyDescent="0.2">
      <c r="A124" s="3" t="s">
        <v>196</v>
      </c>
      <c r="B124" s="3" t="s">
        <v>482</v>
      </c>
      <c r="C124" s="8" t="s">
        <v>201</v>
      </c>
      <c r="D124" s="8" t="s">
        <v>682</v>
      </c>
      <c r="E124" s="12"/>
      <c r="F124" s="12">
        <v>276.39999999999998</v>
      </c>
      <c r="G124" s="8">
        <v>5106.8583574529666</v>
      </c>
      <c r="H124" s="8">
        <v>1703.0389652677279</v>
      </c>
      <c r="I124" s="8">
        <v>483.16624457308251</v>
      </c>
      <c r="J124" s="8">
        <v>307.77000723589003</v>
      </c>
      <c r="K124" s="8">
        <v>200.75075976845153</v>
      </c>
      <c r="L124" s="8">
        <v>41.884587554269174</v>
      </c>
      <c r="M124" s="8">
        <f t="shared" ref="M124" si="57">IFERROR(M123/$F124,0)</f>
        <v>7843.4689218523872</v>
      </c>
      <c r="N124" s="8"/>
    </row>
    <row r="125" spans="1:14" x14ac:dyDescent="0.2">
      <c r="A125" s="3" t="str">
        <f>A124</f>
        <v>0250</v>
      </c>
      <c r="B125" s="3" t="str">
        <f>B124</f>
        <v xml:space="preserve">BACASPRINGFIELD </v>
      </c>
      <c r="C125" s="8" t="str">
        <f>C124</f>
        <v xml:space="preserve">$ </v>
      </c>
      <c r="D125" s="8" t="s">
        <v>683</v>
      </c>
      <c r="E125" s="12"/>
      <c r="F125" s="12">
        <v>304</v>
      </c>
      <c r="G125" s="8">
        <v>4643.2093749999995</v>
      </c>
      <c r="H125" s="8">
        <v>1548.4209539473684</v>
      </c>
      <c r="I125" s="8">
        <v>439.29983552631575</v>
      </c>
      <c r="J125" s="8">
        <v>279.82773026315789</v>
      </c>
      <c r="K125" s="8">
        <v>182.52470394736844</v>
      </c>
      <c r="L125" s="8">
        <v>38.081907894736844</v>
      </c>
      <c r="M125" s="8">
        <f t="shared" ref="M125" si="58">IFERROR(M123/$F125,0)</f>
        <v>7131.364506578946</v>
      </c>
      <c r="N125" s="8"/>
    </row>
    <row r="126" spans="1:14" x14ac:dyDescent="0.2">
      <c r="A126" s="3" t="s">
        <v>196</v>
      </c>
      <c r="B126" s="3" t="s">
        <v>482</v>
      </c>
      <c r="C126" s="8" t="s">
        <v>200</v>
      </c>
      <c r="D126" s="9" t="s">
        <v>199</v>
      </c>
      <c r="E126" s="12"/>
      <c r="F126" s="12"/>
      <c r="G126" s="12">
        <v>6.7825551590160771</v>
      </c>
      <c r="H126" s="12">
        <v>2.2618515947332916</v>
      </c>
      <c r="I126" s="12">
        <v>0.64170601089982671</v>
      </c>
      <c r="J126" s="12">
        <v>0.40875757740994417</v>
      </c>
      <c r="K126" s="12">
        <v>0.26662245279561747</v>
      </c>
      <c r="L126" s="12">
        <v>5.5628040864864614E-2</v>
      </c>
      <c r="M126" s="12">
        <f>IFERROR(($M123/#REF!)*100,0)</f>
        <v>0</v>
      </c>
      <c r="N126" s="8"/>
    </row>
    <row r="127" spans="1:14" x14ac:dyDescent="0.2">
      <c r="A127" s="3" t="s">
        <v>196</v>
      </c>
      <c r="B127" s="3" t="s">
        <v>482</v>
      </c>
      <c r="C127" s="8"/>
      <c r="D127" s="8"/>
      <c r="E127" s="12"/>
      <c r="F127" s="12"/>
      <c r="G127" s="8"/>
      <c r="H127" s="8"/>
      <c r="I127" s="8"/>
      <c r="J127" s="8"/>
      <c r="K127" s="8"/>
      <c r="L127" s="8"/>
      <c r="M127" s="8"/>
      <c r="N127" s="8"/>
    </row>
    <row r="128" spans="1:14" x14ac:dyDescent="0.2">
      <c r="A128" s="3" t="s">
        <v>193</v>
      </c>
      <c r="B128" s="3" t="s">
        <v>483</v>
      </c>
      <c r="C128" s="13"/>
      <c r="D128" s="14" t="s">
        <v>433</v>
      </c>
      <c r="E128" s="15" t="s">
        <v>434</v>
      </c>
      <c r="F128" s="16"/>
      <c r="G128" s="13"/>
      <c r="H128" s="13"/>
      <c r="I128" s="13"/>
      <c r="J128" s="13"/>
      <c r="K128" s="13"/>
      <c r="L128" s="13"/>
      <c r="M128" s="13"/>
      <c r="N128" s="13"/>
    </row>
    <row r="129" spans="1:14" s="18" customFormat="1" x14ac:dyDescent="0.2">
      <c r="A129" s="3" t="s">
        <v>193</v>
      </c>
      <c r="B129" s="3" t="s">
        <v>483</v>
      </c>
      <c r="C129" s="11" t="s">
        <v>201</v>
      </c>
      <c r="D129" s="17" t="s">
        <v>202</v>
      </c>
      <c r="E129" s="11"/>
      <c r="G129" s="18">
        <v>470090.76999999996</v>
      </c>
      <c r="H129" s="18">
        <v>125314.70000000001</v>
      </c>
      <c r="I129" s="18">
        <v>522458.94</v>
      </c>
      <c r="J129" s="18">
        <v>87739.88</v>
      </c>
      <c r="K129" s="18">
        <v>64766.98</v>
      </c>
      <c r="L129" s="18">
        <v>25896.250000000004</v>
      </c>
      <c r="M129" s="18">
        <f t="shared" ref="M129" si="59">SUM(G129:L129)</f>
        <v>1296267.52</v>
      </c>
      <c r="N129" s="11"/>
    </row>
    <row r="130" spans="1:14" x14ac:dyDescent="0.2">
      <c r="A130" s="3" t="s">
        <v>193</v>
      </c>
      <c r="B130" s="3" t="s">
        <v>483</v>
      </c>
      <c r="C130" s="8" t="s">
        <v>201</v>
      </c>
      <c r="D130" s="8" t="s">
        <v>682</v>
      </c>
      <c r="E130" s="12"/>
      <c r="F130" s="12">
        <v>139.19999999999999</v>
      </c>
      <c r="G130" s="8">
        <v>3377.0888649425287</v>
      </c>
      <c r="H130" s="8">
        <v>900.24928160919558</v>
      </c>
      <c r="I130" s="8">
        <v>3753.2969827586212</v>
      </c>
      <c r="J130" s="8">
        <v>630.31522988505753</v>
      </c>
      <c r="K130" s="8">
        <v>465.28002873563224</v>
      </c>
      <c r="L130" s="8">
        <v>186.03627873563224</v>
      </c>
      <c r="M130" s="8">
        <f t="shared" ref="M130" si="60">IFERROR(M129/$F130,0)</f>
        <v>9312.2666666666682</v>
      </c>
      <c r="N130" s="8"/>
    </row>
    <row r="131" spans="1:14" x14ac:dyDescent="0.2">
      <c r="A131" s="3" t="str">
        <f>A130</f>
        <v>0260</v>
      </c>
      <c r="B131" s="3" t="str">
        <f>B130</f>
        <v>BACAVILAS RE-5</v>
      </c>
      <c r="C131" s="8" t="str">
        <f>C130</f>
        <v xml:space="preserve">$ </v>
      </c>
      <c r="D131" s="8" t="s">
        <v>683</v>
      </c>
      <c r="E131" s="12"/>
      <c r="F131" s="12">
        <v>201</v>
      </c>
      <c r="G131" s="8">
        <v>2338.7600497512435</v>
      </c>
      <c r="H131" s="8">
        <v>623.45621890547272</v>
      </c>
      <c r="I131" s="8">
        <v>2599.2982089552238</v>
      </c>
      <c r="J131" s="8">
        <v>436.51681592039802</v>
      </c>
      <c r="K131" s="8">
        <v>322.2237810945274</v>
      </c>
      <c r="L131" s="8">
        <v>128.83706467661693</v>
      </c>
      <c r="M131" s="8">
        <f t="shared" ref="M131" si="61">IFERROR(M129/$F131,0)</f>
        <v>6449.0921393034823</v>
      </c>
      <c r="N131" s="8"/>
    </row>
    <row r="132" spans="1:14" x14ac:dyDescent="0.2">
      <c r="A132" s="3" t="s">
        <v>193</v>
      </c>
      <c r="B132" s="3" t="s">
        <v>483</v>
      </c>
      <c r="C132" s="8" t="s">
        <v>200</v>
      </c>
      <c r="D132" s="9" t="s">
        <v>199</v>
      </c>
      <c r="E132" s="12"/>
      <c r="F132" s="12"/>
      <c r="G132" s="12">
        <v>5.912778909691391</v>
      </c>
      <c r="H132" s="12">
        <v>1.5762022199123455</v>
      </c>
      <c r="I132" s="12">
        <v>6.5714632125445052</v>
      </c>
      <c r="J132" s="12">
        <v>1.103587956008695</v>
      </c>
      <c r="K132" s="12">
        <v>0.8146359337972201</v>
      </c>
      <c r="L132" s="12">
        <v>0.32572177675408465</v>
      </c>
      <c r="M132" s="12">
        <f>IFERROR(($M129/#REF!)*100,0)</f>
        <v>0</v>
      </c>
      <c r="N132" s="8"/>
    </row>
    <row r="133" spans="1:14" x14ac:dyDescent="0.2">
      <c r="A133" s="3" t="s">
        <v>193</v>
      </c>
      <c r="B133" s="3" t="s">
        <v>483</v>
      </c>
      <c r="C133" s="8"/>
      <c r="D133" s="8"/>
      <c r="E133" s="12"/>
      <c r="F133" s="12"/>
      <c r="G133" s="8"/>
      <c r="H133" s="8"/>
      <c r="I133" s="8"/>
      <c r="J133" s="8"/>
      <c r="K133" s="8"/>
      <c r="L133" s="8"/>
      <c r="M133" s="8"/>
      <c r="N133" s="8"/>
    </row>
    <row r="134" spans="1:14" x14ac:dyDescent="0.2">
      <c r="A134" s="3" t="s">
        <v>95</v>
      </c>
      <c r="B134" s="3" t="s">
        <v>484</v>
      </c>
      <c r="C134" s="13"/>
      <c r="D134" s="14" t="s">
        <v>433</v>
      </c>
      <c r="E134" s="15" t="s">
        <v>432</v>
      </c>
      <c r="F134" s="16"/>
      <c r="G134" s="13"/>
      <c r="H134" s="13"/>
      <c r="I134" s="13"/>
      <c r="J134" s="13"/>
      <c r="K134" s="13"/>
      <c r="L134" s="13"/>
      <c r="M134" s="13"/>
      <c r="N134" s="13"/>
    </row>
    <row r="135" spans="1:14" s="18" customFormat="1" x14ac:dyDescent="0.2">
      <c r="A135" s="3" t="s">
        <v>95</v>
      </c>
      <c r="B135" s="3" t="s">
        <v>484</v>
      </c>
      <c r="C135" s="11" t="s">
        <v>201</v>
      </c>
      <c r="D135" s="17" t="s">
        <v>202</v>
      </c>
      <c r="E135" s="11"/>
      <c r="G135" s="18">
        <v>446191.99999999994</v>
      </c>
      <c r="H135" s="18">
        <v>163933.25000000003</v>
      </c>
      <c r="I135" s="18">
        <v>108070.39</v>
      </c>
      <c r="J135" s="18">
        <v>177189.41999999995</v>
      </c>
      <c r="K135" s="18">
        <v>44123.789999999994</v>
      </c>
      <c r="L135" s="18">
        <v>23651.789999999997</v>
      </c>
      <c r="M135" s="18">
        <f t="shared" ref="M135" si="62">SUM(G135:L135)</f>
        <v>963160.64</v>
      </c>
      <c r="N135" s="11"/>
    </row>
    <row r="136" spans="1:14" x14ac:dyDescent="0.2">
      <c r="A136" s="3" t="s">
        <v>95</v>
      </c>
      <c r="B136" s="3" t="s">
        <v>484</v>
      </c>
      <c r="C136" s="8" t="s">
        <v>201</v>
      </c>
      <c r="D136" s="8" t="s">
        <v>682</v>
      </c>
      <c r="E136" s="12"/>
      <c r="F136" s="12">
        <v>50</v>
      </c>
      <c r="G136" s="8">
        <v>8923.8399999999983</v>
      </c>
      <c r="H136" s="8">
        <v>3278.6650000000004</v>
      </c>
      <c r="I136" s="8">
        <v>2161.4078</v>
      </c>
      <c r="J136" s="8">
        <v>3543.788399999999</v>
      </c>
      <c r="K136" s="8">
        <v>882.47579999999982</v>
      </c>
      <c r="L136" s="8">
        <v>473.03579999999994</v>
      </c>
      <c r="M136" s="8">
        <f t="shared" ref="M136" si="63">IFERROR(M135/$F136,0)</f>
        <v>19263.212800000001</v>
      </c>
      <c r="N136" s="8"/>
    </row>
    <row r="137" spans="1:14" x14ac:dyDescent="0.2">
      <c r="A137" s="3" t="str">
        <f>A136</f>
        <v>0270</v>
      </c>
      <c r="B137" s="3" t="str">
        <f>B136</f>
        <v>BACACAMPO RE-6</v>
      </c>
      <c r="C137" s="8" t="str">
        <f>C136</f>
        <v xml:space="preserve">$ </v>
      </c>
      <c r="D137" s="8" t="s">
        <v>683</v>
      </c>
      <c r="E137" s="12"/>
      <c r="F137" s="12">
        <v>33</v>
      </c>
      <c r="G137" s="8">
        <v>13520.969696969696</v>
      </c>
      <c r="H137" s="8">
        <v>4967.6742424242429</v>
      </c>
      <c r="I137" s="8">
        <v>3274.8603030303029</v>
      </c>
      <c r="J137" s="8">
        <v>5369.3763636363619</v>
      </c>
      <c r="K137" s="8">
        <v>1337.0845454545452</v>
      </c>
      <c r="L137" s="8">
        <v>716.720909090909</v>
      </c>
      <c r="M137" s="8">
        <f t="shared" ref="M137" si="64">IFERROR(M135/$F137,0)</f>
        <v>29186.686060606062</v>
      </c>
      <c r="N137" s="8"/>
    </row>
    <row r="138" spans="1:14" x14ac:dyDescent="0.2">
      <c r="A138" s="3" t="s">
        <v>95</v>
      </c>
      <c r="B138" s="3" t="s">
        <v>484</v>
      </c>
      <c r="C138" s="8" t="s">
        <v>200</v>
      </c>
      <c r="D138" s="9" t="s">
        <v>199</v>
      </c>
      <c r="E138" s="12"/>
      <c r="F138" s="12"/>
      <c r="G138" s="12">
        <v>21.764248438735933</v>
      </c>
      <c r="H138" s="12">
        <v>7.9962975140060975</v>
      </c>
      <c r="I138" s="12">
        <v>5.2714320669825625</v>
      </c>
      <c r="J138" s="12">
        <v>8.6429038566256793</v>
      </c>
      <c r="K138" s="12">
        <v>2.1522598514061486</v>
      </c>
      <c r="L138" s="12">
        <v>1.1536814500950492</v>
      </c>
      <c r="M138" s="12">
        <f>IFERROR(($M135/#REF!)*100,0)</f>
        <v>0</v>
      </c>
      <c r="N138" s="8"/>
    </row>
    <row r="139" spans="1:14" x14ac:dyDescent="0.2">
      <c r="A139" s="3" t="s">
        <v>95</v>
      </c>
      <c r="B139" s="3" t="s">
        <v>484</v>
      </c>
      <c r="C139" s="8"/>
      <c r="D139" s="8"/>
      <c r="E139" s="12"/>
      <c r="F139" s="12"/>
      <c r="G139" s="8"/>
      <c r="H139" s="8"/>
      <c r="I139" s="8"/>
      <c r="J139" s="8"/>
      <c r="K139" s="8"/>
      <c r="L139" s="8"/>
      <c r="M139" s="8"/>
      <c r="N139" s="8"/>
    </row>
    <row r="140" spans="1:14" x14ac:dyDescent="0.2">
      <c r="A140" s="3" t="s">
        <v>126</v>
      </c>
      <c r="B140" s="3" t="s">
        <v>485</v>
      </c>
      <c r="C140" s="13"/>
      <c r="D140" s="14" t="s">
        <v>430</v>
      </c>
      <c r="E140" s="15" t="s">
        <v>431</v>
      </c>
      <c r="F140" s="16"/>
      <c r="G140" s="13"/>
      <c r="H140" s="13"/>
      <c r="I140" s="13"/>
      <c r="J140" s="13"/>
      <c r="K140" s="13"/>
      <c r="L140" s="13"/>
      <c r="M140" s="13"/>
      <c r="N140" s="13"/>
    </row>
    <row r="141" spans="1:14" s="18" customFormat="1" x14ac:dyDescent="0.2">
      <c r="A141" s="3" t="s">
        <v>126</v>
      </c>
      <c r="B141" s="3" t="s">
        <v>485</v>
      </c>
      <c r="C141" s="11" t="s">
        <v>201</v>
      </c>
      <c r="D141" s="17" t="s">
        <v>202</v>
      </c>
      <c r="E141" s="11"/>
      <c r="G141" s="18">
        <v>3743102.01</v>
      </c>
      <c r="H141" s="18">
        <v>1816140.5399999996</v>
      </c>
      <c r="I141" s="18">
        <v>233737.47999999998</v>
      </c>
      <c r="J141" s="18">
        <v>342838.78999999992</v>
      </c>
      <c r="K141" s="18">
        <v>14690.009999999998</v>
      </c>
      <c r="L141" s="18">
        <v>157749.20000000001</v>
      </c>
      <c r="M141" s="18">
        <f t="shared" ref="M141" si="65">SUM(G141:L141)</f>
        <v>6308258.0299999993</v>
      </c>
      <c r="N141" s="11"/>
    </row>
    <row r="142" spans="1:14" x14ac:dyDescent="0.2">
      <c r="A142" s="3" t="s">
        <v>126</v>
      </c>
      <c r="B142" s="3" t="s">
        <v>485</v>
      </c>
      <c r="C142" s="8" t="s">
        <v>201</v>
      </c>
      <c r="D142" s="8" t="s">
        <v>682</v>
      </c>
      <c r="E142" s="12"/>
      <c r="F142" s="12">
        <v>811.5</v>
      </c>
      <c r="G142" s="8">
        <v>4612.5717929759703</v>
      </c>
      <c r="H142" s="8">
        <v>2238.0043622920512</v>
      </c>
      <c r="I142" s="8">
        <v>288.03139864448548</v>
      </c>
      <c r="J142" s="8">
        <v>422.47540357362897</v>
      </c>
      <c r="K142" s="8">
        <v>18.102292051756006</v>
      </c>
      <c r="L142" s="8">
        <v>194.39211337030193</v>
      </c>
      <c r="M142" s="8">
        <f t="shared" ref="M142" si="66">IFERROR(M141/$F142,0)</f>
        <v>7773.5773629081941</v>
      </c>
      <c r="N142" s="8"/>
    </row>
    <row r="143" spans="1:14" x14ac:dyDescent="0.2">
      <c r="A143" s="3" t="str">
        <f>A142</f>
        <v>0290</v>
      </c>
      <c r="B143" s="3" t="str">
        <f>B142</f>
        <v>BENTLAS ANIMAS R</v>
      </c>
      <c r="C143" s="8" t="str">
        <f>C142</f>
        <v xml:space="preserve">$ </v>
      </c>
      <c r="D143" s="8" t="s">
        <v>683</v>
      </c>
      <c r="E143" s="12"/>
      <c r="F143" s="12">
        <v>822</v>
      </c>
      <c r="G143" s="8">
        <v>4553.6520802919704</v>
      </c>
      <c r="H143" s="8">
        <v>2209.4167153284666</v>
      </c>
      <c r="I143" s="8">
        <v>284.35216545012162</v>
      </c>
      <c r="J143" s="8">
        <v>417.07881995133812</v>
      </c>
      <c r="K143" s="8">
        <v>17.871058394160581</v>
      </c>
      <c r="L143" s="8">
        <v>191.90900243309005</v>
      </c>
      <c r="M143" s="8">
        <f t="shared" ref="M143" si="67">IFERROR(M141/$F143,0)</f>
        <v>7674.2798418491475</v>
      </c>
      <c r="N143" s="8"/>
    </row>
    <row r="144" spans="1:14" x14ac:dyDescent="0.2">
      <c r="A144" s="3" t="s">
        <v>126</v>
      </c>
      <c r="B144" s="3" t="s">
        <v>485</v>
      </c>
      <c r="C144" s="8" t="s">
        <v>200</v>
      </c>
      <c r="D144" s="9" t="s">
        <v>199</v>
      </c>
      <c r="E144" s="12"/>
      <c r="F144" s="12"/>
      <c r="G144" s="12">
        <v>24.7708707760987</v>
      </c>
      <c r="H144" s="12">
        <v>12.01874341318689</v>
      </c>
      <c r="I144" s="12">
        <v>1.5468135512050749</v>
      </c>
      <c r="J144" s="12">
        <v>2.2688175052231712</v>
      </c>
      <c r="K144" s="12">
        <v>9.7214646685409897E-2</v>
      </c>
      <c r="L144" s="12">
        <v>1.0439429750494429</v>
      </c>
      <c r="M144" s="12">
        <f>IFERROR(($M141/#REF!)*100,0)</f>
        <v>0</v>
      </c>
      <c r="N144" s="8"/>
    </row>
    <row r="145" spans="1:14" x14ac:dyDescent="0.2">
      <c r="A145" s="3" t="s">
        <v>126</v>
      </c>
      <c r="B145" s="3" t="s">
        <v>485</v>
      </c>
      <c r="C145" s="8"/>
      <c r="D145" s="8"/>
      <c r="E145" s="12"/>
      <c r="F145" s="12"/>
      <c r="G145" s="8"/>
      <c r="H145" s="8"/>
      <c r="I145" s="8"/>
      <c r="J145" s="8"/>
      <c r="K145" s="8"/>
      <c r="L145" s="8"/>
      <c r="M145" s="8"/>
      <c r="N145" s="8"/>
    </row>
    <row r="146" spans="1:14" x14ac:dyDescent="0.2">
      <c r="A146" s="3" t="s">
        <v>71</v>
      </c>
      <c r="B146" s="3" t="s">
        <v>486</v>
      </c>
      <c r="C146" s="13"/>
      <c r="D146" s="14" t="s">
        <v>430</v>
      </c>
      <c r="E146" s="15" t="s">
        <v>429</v>
      </c>
      <c r="F146" s="16"/>
      <c r="G146" s="13"/>
      <c r="H146" s="13"/>
      <c r="I146" s="13"/>
      <c r="J146" s="13"/>
      <c r="K146" s="13"/>
      <c r="L146" s="13"/>
      <c r="M146" s="13"/>
      <c r="N146" s="13"/>
    </row>
    <row r="147" spans="1:14" s="18" customFormat="1" x14ac:dyDescent="0.2">
      <c r="A147" s="3" t="s">
        <v>71</v>
      </c>
      <c r="B147" s="3" t="s">
        <v>486</v>
      </c>
      <c r="C147" s="11" t="s">
        <v>201</v>
      </c>
      <c r="D147" s="17" t="s">
        <v>202</v>
      </c>
      <c r="E147" s="11"/>
      <c r="G147" s="18">
        <v>1375951.4100000001</v>
      </c>
      <c r="H147" s="18">
        <v>603547.51000000013</v>
      </c>
      <c r="I147" s="18">
        <v>296241.15000000002</v>
      </c>
      <c r="J147" s="18">
        <v>303577.10000000003</v>
      </c>
      <c r="K147" s="18">
        <v>132591.38</v>
      </c>
      <c r="L147" s="18">
        <v>4876.16</v>
      </c>
      <c r="M147" s="18">
        <f t="shared" ref="M147" si="68">SUM(G147:L147)</f>
        <v>2716784.7100000004</v>
      </c>
      <c r="N147" s="11"/>
    </row>
    <row r="148" spans="1:14" x14ac:dyDescent="0.2">
      <c r="A148" s="3" t="s">
        <v>71</v>
      </c>
      <c r="B148" s="3" t="s">
        <v>486</v>
      </c>
      <c r="C148" s="8" t="s">
        <v>201</v>
      </c>
      <c r="D148" s="8" t="s">
        <v>682</v>
      </c>
      <c r="E148" s="12"/>
      <c r="F148" s="12">
        <v>241</v>
      </c>
      <c r="G148" s="8">
        <v>5709.3419502074694</v>
      </c>
      <c r="H148" s="8">
        <v>2504.346514522822</v>
      </c>
      <c r="I148" s="8">
        <v>1229.2163900414939</v>
      </c>
      <c r="J148" s="8">
        <v>1259.6560165975104</v>
      </c>
      <c r="K148" s="8">
        <v>550.17170124481333</v>
      </c>
      <c r="L148" s="8">
        <v>20.233029045643153</v>
      </c>
      <c r="M148" s="8">
        <f t="shared" ref="M148" si="69">IFERROR(M147/$F148,0)</f>
        <v>11272.965601659753</v>
      </c>
      <c r="N148" s="8"/>
    </row>
    <row r="149" spans="1:14" x14ac:dyDescent="0.2">
      <c r="A149" s="3" t="str">
        <f>A148</f>
        <v>0310</v>
      </c>
      <c r="B149" s="3" t="str">
        <f>B148</f>
        <v>BENTMCCLAVE RE-2</v>
      </c>
      <c r="C149" s="8" t="str">
        <f>C148</f>
        <v xml:space="preserve">$ </v>
      </c>
      <c r="D149" s="8" t="s">
        <v>683</v>
      </c>
      <c r="E149" s="12"/>
      <c r="F149" s="12">
        <v>258</v>
      </c>
      <c r="G149" s="8">
        <v>5333.1450000000004</v>
      </c>
      <c r="H149" s="8">
        <v>2339.3314341085274</v>
      </c>
      <c r="I149" s="8">
        <v>1148.2215116279071</v>
      </c>
      <c r="J149" s="8">
        <v>1176.6554263565893</v>
      </c>
      <c r="K149" s="8">
        <v>513.9200775193799</v>
      </c>
      <c r="L149" s="8">
        <v>18.899844961240309</v>
      </c>
      <c r="M149" s="8">
        <f t="shared" ref="M149" si="70">IFERROR(M147/$F149,0)</f>
        <v>10530.173294573646</v>
      </c>
      <c r="N149" s="8"/>
    </row>
    <row r="150" spans="1:14" x14ac:dyDescent="0.2">
      <c r="A150" s="3" t="s">
        <v>71</v>
      </c>
      <c r="B150" s="3" t="s">
        <v>486</v>
      </c>
      <c r="C150" s="8" t="s">
        <v>200</v>
      </c>
      <c r="D150" s="9" t="s">
        <v>199</v>
      </c>
      <c r="E150" s="12"/>
      <c r="F150" s="12"/>
      <c r="G150" s="12">
        <v>27.65902841051799</v>
      </c>
      <c r="H150" s="12">
        <v>12.132359911014147</v>
      </c>
      <c r="I150" s="12">
        <v>5.9549649243896781</v>
      </c>
      <c r="J150" s="12">
        <v>6.1024303421315294</v>
      </c>
      <c r="K150" s="12">
        <v>2.6653184987177605</v>
      </c>
      <c r="L150" s="12">
        <v>9.8019339196164901E-2</v>
      </c>
      <c r="M150" s="12">
        <f>IFERROR(($M147/#REF!)*100,0)</f>
        <v>0</v>
      </c>
      <c r="N150" s="8"/>
    </row>
    <row r="151" spans="1:14" x14ac:dyDescent="0.2">
      <c r="A151" s="3" t="s">
        <v>71</v>
      </c>
      <c r="B151" s="3" t="s">
        <v>486</v>
      </c>
      <c r="C151" s="8"/>
      <c r="D151" s="8"/>
      <c r="E151" s="12"/>
      <c r="F151" s="12"/>
      <c r="G151" s="8"/>
      <c r="H151" s="8"/>
      <c r="I151" s="8"/>
      <c r="J151" s="8"/>
      <c r="K151" s="8"/>
      <c r="L151" s="8"/>
      <c r="M151" s="8"/>
      <c r="N151" s="8"/>
    </row>
    <row r="152" spans="1:14" x14ac:dyDescent="0.2">
      <c r="A152" s="3" t="s">
        <v>73</v>
      </c>
      <c r="B152" s="3" t="s">
        <v>487</v>
      </c>
      <c r="C152" s="13"/>
      <c r="D152" s="14" t="s">
        <v>427</v>
      </c>
      <c r="E152" s="15" t="s">
        <v>428</v>
      </c>
      <c r="F152" s="16"/>
      <c r="G152" s="13"/>
      <c r="H152" s="13"/>
      <c r="I152" s="13"/>
      <c r="J152" s="13"/>
      <c r="K152" s="13"/>
      <c r="L152" s="13"/>
      <c r="M152" s="13"/>
      <c r="N152" s="13"/>
    </row>
    <row r="153" spans="1:14" s="18" customFormat="1" x14ac:dyDescent="0.2">
      <c r="A153" s="3" t="s">
        <v>73</v>
      </c>
      <c r="B153" s="3" t="s">
        <v>487</v>
      </c>
      <c r="C153" s="11" t="s">
        <v>201</v>
      </c>
      <c r="D153" s="17" t="s">
        <v>202</v>
      </c>
      <c r="E153" s="11"/>
      <c r="G153" s="18">
        <v>161496594.32000014</v>
      </c>
      <c r="H153" s="18">
        <v>63447116.849999994</v>
      </c>
      <c r="I153" s="18">
        <v>10963138.839999996</v>
      </c>
      <c r="J153" s="18">
        <v>12476682.520000005</v>
      </c>
      <c r="K153" s="18">
        <v>1117300.2699999998</v>
      </c>
      <c r="L153" s="18">
        <v>2110187.2400000002</v>
      </c>
      <c r="M153" s="18">
        <f t="shared" ref="M153" si="71">SUM(G153:L153)</f>
        <v>251611020.04000017</v>
      </c>
      <c r="N153" s="11"/>
    </row>
    <row r="154" spans="1:14" x14ac:dyDescent="0.2">
      <c r="A154" s="3" t="s">
        <v>73</v>
      </c>
      <c r="B154" s="3" t="s">
        <v>487</v>
      </c>
      <c r="C154" s="8" t="s">
        <v>201</v>
      </c>
      <c r="D154" s="8" t="s">
        <v>682</v>
      </c>
      <c r="E154" s="12"/>
      <c r="F154" s="12">
        <v>31269.200000000001</v>
      </c>
      <c r="G154" s="8">
        <v>5164.7178156140908</v>
      </c>
      <c r="H154" s="8">
        <v>2029.0610840699471</v>
      </c>
      <c r="I154" s="8">
        <v>350.605031148862</v>
      </c>
      <c r="J154" s="8">
        <v>399.00868970104784</v>
      </c>
      <c r="K154" s="8">
        <v>35.731655111099734</v>
      </c>
      <c r="L154" s="8">
        <v>67.48452918526857</v>
      </c>
      <c r="M154" s="8">
        <f t="shared" ref="M154" si="72">IFERROR(M153/$F154,0)</f>
        <v>8046.6088048303172</v>
      </c>
      <c r="N154" s="8"/>
    </row>
    <row r="155" spans="1:14" x14ac:dyDescent="0.2">
      <c r="A155" s="3" t="str">
        <f>A154</f>
        <v>0470</v>
      </c>
      <c r="B155" s="3" t="str">
        <f>B154</f>
        <v>BOULDST VRAIN VAL</v>
      </c>
      <c r="C155" s="8" t="str">
        <f>C154</f>
        <v xml:space="preserve">$ </v>
      </c>
      <c r="D155" s="8" t="s">
        <v>683</v>
      </c>
      <c r="E155" s="12"/>
      <c r="F155" s="12">
        <v>32639</v>
      </c>
      <c r="G155" s="8">
        <v>4947.9639180121985</v>
      </c>
      <c r="H155" s="8">
        <v>1943.9050476423909</v>
      </c>
      <c r="I155" s="8">
        <v>335.89076993780435</v>
      </c>
      <c r="J155" s="8">
        <v>382.26301418548377</v>
      </c>
      <c r="K155" s="8">
        <v>34.232061950427394</v>
      </c>
      <c r="L155" s="8">
        <v>64.6523251325102</v>
      </c>
      <c r="M155" s="8">
        <f t="shared" ref="M155" si="73">IFERROR(M153/$F155,0)</f>
        <v>7708.9071368608156</v>
      </c>
      <c r="N155" s="8"/>
    </row>
    <row r="156" spans="1:14" x14ac:dyDescent="0.2">
      <c r="A156" s="3" t="s">
        <v>73</v>
      </c>
      <c r="B156" s="3" t="s">
        <v>487</v>
      </c>
      <c r="C156" s="8" t="s">
        <v>200</v>
      </c>
      <c r="D156" s="9" t="s">
        <v>199</v>
      </c>
      <c r="E156" s="12"/>
      <c r="F156" s="12"/>
      <c r="G156" s="12">
        <v>27.234971759855288</v>
      </c>
      <c r="H156" s="12">
        <v>10.699794896170086</v>
      </c>
      <c r="I156" s="12">
        <v>1.848836366884274</v>
      </c>
      <c r="J156" s="12">
        <v>2.1040821171471498</v>
      </c>
      <c r="K156" s="12">
        <v>0.18842280500623657</v>
      </c>
      <c r="L156" s="12">
        <v>0.35586440773809952</v>
      </c>
      <c r="M156" s="12">
        <f>IFERROR(($M153/#REF!)*100,0)</f>
        <v>0</v>
      </c>
      <c r="N156" s="8"/>
    </row>
    <row r="157" spans="1:14" x14ac:dyDescent="0.2">
      <c r="A157" s="3" t="s">
        <v>73</v>
      </c>
      <c r="B157" s="3" t="s">
        <v>487</v>
      </c>
      <c r="C157" s="8"/>
      <c r="D157" s="8"/>
      <c r="E157" s="12"/>
      <c r="F157" s="12"/>
      <c r="G157" s="8"/>
      <c r="H157" s="8"/>
      <c r="I157" s="8"/>
      <c r="J157" s="8"/>
      <c r="K157" s="8"/>
      <c r="L157" s="8"/>
      <c r="M157" s="8"/>
      <c r="N157" s="8"/>
    </row>
    <row r="158" spans="1:14" x14ac:dyDescent="0.2">
      <c r="A158" s="3" t="s">
        <v>56</v>
      </c>
      <c r="B158" s="3" t="s">
        <v>488</v>
      </c>
      <c r="C158" s="13"/>
      <c r="D158" s="14" t="s">
        <v>427</v>
      </c>
      <c r="E158" s="15" t="s">
        <v>426</v>
      </c>
      <c r="F158" s="16"/>
      <c r="G158" s="13"/>
      <c r="H158" s="13"/>
      <c r="I158" s="13"/>
      <c r="J158" s="13"/>
      <c r="K158" s="13"/>
      <c r="L158" s="13"/>
      <c r="M158" s="13"/>
      <c r="N158" s="13"/>
    </row>
    <row r="159" spans="1:14" s="18" customFormat="1" x14ac:dyDescent="0.2">
      <c r="A159" s="3" t="s">
        <v>56</v>
      </c>
      <c r="B159" s="3" t="s">
        <v>488</v>
      </c>
      <c r="C159" s="11" t="s">
        <v>201</v>
      </c>
      <c r="D159" s="17" t="s">
        <v>202</v>
      </c>
      <c r="E159" s="11"/>
      <c r="G159" s="18">
        <v>183272824.80999997</v>
      </c>
      <c r="H159" s="18">
        <v>71180117.700000063</v>
      </c>
      <c r="I159" s="18">
        <v>7560231.2200000016</v>
      </c>
      <c r="J159" s="18">
        <v>17396550.990000002</v>
      </c>
      <c r="K159" s="18">
        <v>586374.97</v>
      </c>
      <c r="L159" s="18">
        <v>1519547.96</v>
      </c>
      <c r="M159" s="18">
        <f t="shared" ref="M159" si="74">SUM(G159:L159)</f>
        <v>281515647.65000004</v>
      </c>
      <c r="N159" s="11"/>
    </row>
    <row r="160" spans="1:14" x14ac:dyDescent="0.2">
      <c r="A160" s="3" t="s">
        <v>56</v>
      </c>
      <c r="B160" s="3" t="s">
        <v>488</v>
      </c>
      <c r="C160" s="8" t="s">
        <v>201</v>
      </c>
      <c r="D160" s="8" t="s">
        <v>682</v>
      </c>
      <c r="E160" s="12"/>
      <c r="F160" s="12">
        <v>28765.599999999999</v>
      </c>
      <c r="G160" s="8">
        <v>6371.2498543399051</v>
      </c>
      <c r="H160" s="8">
        <v>2474.4875024334647</v>
      </c>
      <c r="I160" s="8">
        <v>262.8219546958868</v>
      </c>
      <c r="J160" s="8">
        <v>604.76927267291501</v>
      </c>
      <c r="K160" s="8">
        <v>20.384590274494535</v>
      </c>
      <c r="L160" s="8">
        <v>52.825178685652311</v>
      </c>
      <c r="M160" s="8">
        <f t="shared" ref="M160" si="75">IFERROR(M159/$F160,0)</f>
        <v>9786.5383531023181</v>
      </c>
      <c r="N160" s="8"/>
    </row>
    <row r="161" spans="1:14" x14ac:dyDescent="0.2">
      <c r="A161" s="3" t="str">
        <f>A160</f>
        <v>0480</v>
      </c>
      <c r="B161" s="3" t="str">
        <f>B160</f>
        <v>BOULDBOULDER VALL</v>
      </c>
      <c r="C161" s="8" t="str">
        <f>C160</f>
        <v xml:space="preserve">$ </v>
      </c>
      <c r="D161" s="8" t="s">
        <v>683</v>
      </c>
      <c r="E161" s="12"/>
      <c r="F161" s="12">
        <v>28487</v>
      </c>
      <c r="G161" s="8">
        <v>6433.5600382630664</v>
      </c>
      <c r="H161" s="8">
        <v>2498.6877417769529</v>
      </c>
      <c r="I161" s="8">
        <v>265.39232702636298</v>
      </c>
      <c r="J161" s="8">
        <v>610.68385544283365</v>
      </c>
      <c r="K161" s="8">
        <v>20.583949520834064</v>
      </c>
      <c r="L161" s="8">
        <v>53.341803629725838</v>
      </c>
      <c r="M161" s="8">
        <f t="shared" ref="M161" si="76">IFERROR(M159/$F161,0)</f>
        <v>9882.2497156597765</v>
      </c>
      <c r="N161" s="8"/>
    </row>
    <row r="162" spans="1:14" x14ac:dyDescent="0.2">
      <c r="A162" s="3" t="s">
        <v>56</v>
      </c>
      <c r="B162" s="3" t="s">
        <v>488</v>
      </c>
      <c r="C162" s="8" t="s">
        <v>200</v>
      </c>
      <c r="D162" s="9" t="s">
        <v>199</v>
      </c>
      <c r="E162" s="12"/>
      <c r="F162" s="12"/>
      <c r="G162" s="12">
        <v>30.550793533018791</v>
      </c>
      <c r="H162" s="12">
        <v>11.865420210350925</v>
      </c>
      <c r="I162" s="12">
        <v>1.2602581059333366</v>
      </c>
      <c r="J162" s="12">
        <v>2.8999304072118197</v>
      </c>
      <c r="K162" s="12">
        <v>9.7746191558796922E-2</v>
      </c>
      <c r="L162" s="12">
        <v>0.25330212505649602</v>
      </c>
      <c r="M162" s="12">
        <f>IFERROR(($M159/#REF!)*100,0)</f>
        <v>0</v>
      </c>
      <c r="N162" s="8"/>
    </row>
    <row r="163" spans="1:14" x14ac:dyDescent="0.2">
      <c r="A163" s="3" t="s">
        <v>56</v>
      </c>
      <c r="B163" s="3" t="s">
        <v>488</v>
      </c>
      <c r="C163" s="8"/>
      <c r="D163" s="8"/>
      <c r="E163" s="12"/>
      <c r="F163" s="12"/>
      <c r="G163" s="8"/>
      <c r="H163" s="8"/>
      <c r="I163" s="8"/>
      <c r="J163" s="8"/>
      <c r="K163" s="8"/>
      <c r="L163" s="8"/>
      <c r="M163" s="8"/>
      <c r="N163" s="8"/>
    </row>
    <row r="164" spans="1:14" x14ac:dyDescent="0.2">
      <c r="A164" s="3" t="s">
        <v>44</v>
      </c>
      <c r="B164" s="3" t="s">
        <v>489</v>
      </c>
      <c r="C164" s="13"/>
      <c r="D164" s="14" t="s">
        <v>424</v>
      </c>
      <c r="E164" s="15" t="s">
        <v>425</v>
      </c>
      <c r="F164" s="16"/>
      <c r="G164" s="13"/>
      <c r="H164" s="13"/>
      <c r="I164" s="13"/>
      <c r="J164" s="13"/>
      <c r="K164" s="13"/>
      <c r="L164" s="13"/>
      <c r="M164" s="13"/>
      <c r="N164" s="13"/>
    </row>
    <row r="165" spans="1:14" s="18" customFormat="1" x14ac:dyDescent="0.2">
      <c r="A165" s="3" t="s">
        <v>44</v>
      </c>
      <c r="B165" s="3" t="s">
        <v>489</v>
      </c>
      <c r="C165" s="11" t="s">
        <v>201</v>
      </c>
      <c r="D165" s="17" t="s">
        <v>202</v>
      </c>
      <c r="E165" s="11"/>
      <c r="G165" s="18">
        <v>5295928.7799999993</v>
      </c>
      <c r="H165" s="18">
        <v>1907786.1199999994</v>
      </c>
      <c r="I165" s="18">
        <v>133168.04</v>
      </c>
      <c r="J165" s="18">
        <v>277407.14</v>
      </c>
      <c r="K165" s="18">
        <v>0</v>
      </c>
      <c r="L165" s="18">
        <v>580813.75</v>
      </c>
      <c r="M165" s="18">
        <f t="shared" ref="M165" si="77">SUM(G165:L165)</f>
        <v>8195103.8299999982</v>
      </c>
      <c r="N165" s="11"/>
    </row>
    <row r="166" spans="1:14" x14ac:dyDescent="0.2">
      <c r="A166" s="3" t="s">
        <v>44</v>
      </c>
      <c r="B166" s="3" t="s">
        <v>489</v>
      </c>
      <c r="C166" s="8" t="s">
        <v>201</v>
      </c>
      <c r="D166" s="8" t="s">
        <v>682</v>
      </c>
      <c r="E166" s="12"/>
      <c r="F166" s="12">
        <v>1004</v>
      </c>
      <c r="G166" s="8">
        <v>5274.8294621513942</v>
      </c>
      <c r="H166" s="8">
        <v>1900.1853784860552</v>
      </c>
      <c r="I166" s="8">
        <v>132.63749003984066</v>
      </c>
      <c r="J166" s="8">
        <v>276.30193227091632</v>
      </c>
      <c r="K166" s="8">
        <v>0</v>
      </c>
      <c r="L166" s="8">
        <v>578.49975099601591</v>
      </c>
      <c r="M166" s="8">
        <f t="shared" ref="M166" si="78">IFERROR(M165/$F166,0)</f>
        <v>8162.4540139442215</v>
      </c>
      <c r="N166" s="8"/>
    </row>
    <row r="167" spans="1:14" x14ac:dyDescent="0.2">
      <c r="A167" s="3" t="str">
        <f>A166</f>
        <v>0490</v>
      </c>
      <c r="B167" s="3" t="str">
        <f>B166</f>
        <v xml:space="preserve">CHAFFBUENA VISTA </v>
      </c>
      <c r="C167" s="8" t="str">
        <f>C166</f>
        <v xml:space="preserve">$ </v>
      </c>
      <c r="D167" s="8" t="s">
        <v>683</v>
      </c>
      <c r="E167" s="12"/>
      <c r="F167" s="12">
        <v>1032</v>
      </c>
      <c r="G167" s="8">
        <v>5131.7139341085267</v>
      </c>
      <c r="H167" s="8">
        <v>1848.6299612403095</v>
      </c>
      <c r="I167" s="8">
        <v>129.03879844961241</v>
      </c>
      <c r="J167" s="8">
        <v>268.80536821705425</v>
      </c>
      <c r="K167" s="8">
        <v>0</v>
      </c>
      <c r="L167" s="8">
        <v>562.80402131782944</v>
      </c>
      <c r="M167" s="8">
        <f t="shared" ref="M167" si="79">IFERROR(M165/$F167,0)</f>
        <v>7940.9920833333317</v>
      </c>
      <c r="N167" s="8"/>
    </row>
    <row r="168" spans="1:14" x14ac:dyDescent="0.2">
      <c r="A168" s="3" t="s">
        <v>44</v>
      </c>
      <c r="B168" s="3" t="s">
        <v>489</v>
      </c>
      <c r="C168" s="8" t="s">
        <v>200</v>
      </c>
      <c r="D168" s="9" t="s">
        <v>199</v>
      </c>
      <c r="E168" s="12"/>
      <c r="F168" s="12"/>
      <c r="G168" s="12">
        <v>26.050591414864339</v>
      </c>
      <c r="H168" s="12">
        <v>9.3843702934142055</v>
      </c>
      <c r="I168" s="12">
        <v>0.65505152045460691</v>
      </c>
      <c r="J168" s="12">
        <v>1.3645614130985484</v>
      </c>
      <c r="K168" s="12">
        <v>0</v>
      </c>
      <c r="L168" s="12">
        <v>2.8570138153151605</v>
      </c>
      <c r="M168" s="12">
        <f>IFERROR(($M165/#REF!)*100,0)</f>
        <v>0</v>
      </c>
      <c r="N168" s="8"/>
    </row>
    <row r="169" spans="1:14" x14ac:dyDescent="0.2">
      <c r="A169" s="3" t="s">
        <v>44</v>
      </c>
      <c r="B169" s="3" t="s">
        <v>489</v>
      </c>
      <c r="C169" s="8"/>
      <c r="D169" s="8"/>
      <c r="E169" s="12"/>
      <c r="F169" s="12"/>
      <c r="G169" s="8"/>
      <c r="H169" s="8"/>
      <c r="I169" s="8"/>
      <c r="J169" s="8"/>
      <c r="K169" s="8"/>
      <c r="L169" s="8"/>
      <c r="M169" s="8"/>
      <c r="N169" s="8"/>
    </row>
    <row r="170" spans="1:14" x14ac:dyDescent="0.2">
      <c r="A170" s="3" t="s">
        <v>2</v>
      </c>
      <c r="B170" s="3" t="s">
        <v>490</v>
      </c>
      <c r="C170" s="13"/>
      <c r="D170" s="14" t="s">
        <v>424</v>
      </c>
      <c r="E170" s="15" t="s">
        <v>423</v>
      </c>
      <c r="F170" s="16"/>
      <c r="G170" s="13"/>
      <c r="H170" s="13"/>
      <c r="I170" s="13"/>
      <c r="J170" s="13"/>
      <c r="K170" s="13"/>
      <c r="L170" s="13"/>
      <c r="M170" s="13"/>
      <c r="N170" s="13"/>
    </row>
    <row r="171" spans="1:14" s="18" customFormat="1" x14ac:dyDescent="0.2">
      <c r="A171" s="3" t="s">
        <v>2</v>
      </c>
      <c r="B171" s="3" t="s">
        <v>490</v>
      </c>
      <c r="C171" s="11" t="s">
        <v>201</v>
      </c>
      <c r="D171" s="17" t="s">
        <v>202</v>
      </c>
      <c r="E171" s="11"/>
      <c r="G171" s="18">
        <v>6922917.4300000006</v>
      </c>
      <c r="H171" s="18">
        <v>2323369.5700000017</v>
      </c>
      <c r="I171" s="18">
        <v>491743.44999999995</v>
      </c>
      <c r="J171" s="18">
        <v>1318975.3800000004</v>
      </c>
      <c r="K171" s="18">
        <v>144620.89000000001</v>
      </c>
      <c r="L171" s="18">
        <v>1217.24</v>
      </c>
      <c r="M171" s="18">
        <f t="shared" ref="M171" si="80">SUM(G171:L171)</f>
        <v>11202843.960000003</v>
      </c>
      <c r="N171" s="11"/>
    </row>
    <row r="172" spans="1:14" x14ac:dyDescent="0.2">
      <c r="A172" s="3" t="s">
        <v>2</v>
      </c>
      <c r="B172" s="3" t="s">
        <v>490</v>
      </c>
      <c r="C172" s="8" t="s">
        <v>201</v>
      </c>
      <c r="D172" s="8" t="s">
        <v>682</v>
      </c>
      <c r="E172" s="12"/>
      <c r="F172" s="12">
        <v>1302</v>
      </c>
      <c r="G172" s="8">
        <v>5317.1408832565285</v>
      </c>
      <c r="H172" s="8">
        <v>1784.4620353302626</v>
      </c>
      <c r="I172" s="8">
        <v>377.6831413210445</v>
      </c>
      <c r="J172" s="8">
        <v>1013.0379262672814</v>
      </c>
      <c r="K172" s="8">
        <v>111.07595238095239</v>
      </c>
      <c r="L172" s="8">
        <v>0.93490015360983103</v>
      </c>
      <c r="M172" s="8">
        <f t="shared" ref="M172" si="81">IFERROR(M171/$F172,0)</f>
        <v>8604.3348387096794</v>
      </c>
      <c r="N172" s="8"/>
    </row>
    <row r="173" spans="1:14" x14ac:dyDescent="0.2">
      <c r="A173" s="3" t="str">
        <f>A172</f>
        <v>0500</v>
      </c>
      <c r="B173" s="3" t="str">
        <f>B172</f>
        <v>CHAFFSALIDA R-32</v>
      </c>
      <c r="C173" s="8" t="str">
        <f>C172</f>
        <v xml:space="preserve">$ </v>
      </c>
      <c r="D173" s="8" t="s">
        <v>683</v>
      </c>
      <c r="E173" s="12"/>
      <c r="F173" s="12">
        <v>1329</v>
      </c>
      <c r="G173" s="8">
        <v>5209.1177050413853</v>
      </c>
      <c r="H173" s="8">
        <v>1748.2088562829208</v>
      </c>
      <c r="I173" s="8">
        <v>370.01012039127158</v>
      </c>
      <c r="J173" s="8">
        <v>992.45702031602741</v>
      </c>
      <c r="K173" s="8">
        <v>108.81933032355155</v>
      </c>
      <c r="L173" s="8">
        <v>0.91590669676448455</v>
      </c>
      <c r="M173" s="8">
        <f t="shared" ref="M173" si="82">IFERROR(M171/$F173,0)</f>
        <v>8429.528939051921</v>
      </c>
      <c r="N173" s="8"/>
    </row>
    <row r="174" spans="1:14" x14ac:dyDescent="0.2">
      <c r="A174" s="3" t="s">
        <v>2</v>
      </c>
      <c r="B174" s="3" t="s">
        <v>490</v>
      </c>
      <c r="C174" s="8" t="s">
        <v>200</v>
      </c>
      <c r="D174" s="9" t="s">
        <v>199</v>
      </c>
      <c r="E174" s="12"/>
      <c r="F174" s="12"/>
      <c r="G174" s="12">
        <v>27.076794628750317</v>
      </c>
      <c r="H174" s="12">
        <v>9.0871227816417814</v>
      </c>
      <c r="I174" s="12">
        <v>1.9232984562237003</v>
      </c>
      <c r="J174" s="12">
        <v>5.1587536390186175</v>
      </c>
      <c r="K174" s="12">
        <v>0.56563871765795282</v>
      </c>
      <c r="L174" s="12">
        <v>4.7608479845613347E-3</v>
      </c>
      <c r="M174" s="12">
        <f>IFERROR(($M171/#REF!)*100,0)</f>
        <v>0</v>
      </c>
      <c r="N174" s="8"/>
    </row>
    <row r="175" spans="1:14" x14ac:dyDescent="0.2">
      <c r="A175" s="3" t="s">
        <v>2</v>
      </c>
      <c r="B175" s="3" t="s">
        <v>490</v>
      </c>
      <c r="C175" s="8"/>
      <c r="D175" s="8"/>
      <c r="E175" s="12"/>
      <c r="F175" s="12"/>
      <c r="G175" s="8"/>
      <c r="H175" s="8"/>
      <c r="I175" s="8"/>
      <c r="J175" s="8"/>
      <c r="K175" s="8"/>
      <c r="L175" s="8"/>
      <c r="M175" s="8"/>
      <c r="N175" s="8"/>
    </row>
    <row r="176" spans="1:14" x14ac:dyDescent="0.2">
      <c r="A176" s="3" t="s">
        <v>86</v>
      </c>
      <c r="B176" s="3" t="s">
        <v>491</v>
      </c>
      <c r="C176" s="13"/>
      <c r="D176" s="14" t="s">
        <v>421</v>
      </c>
      <c r="E176" s="15" t="s">
        <v>422</v>
      </c>
      <c r="F176" s="16"/>
      <c r="G176" s="13"/>
      <c r="H176" s="13"/>
      <c r="I176" s="13"/>
      <c r="J176" s="13"/>
      <c r="K176" s="13"/>
      <c r="L176" s="13"/>
      <c r="M176" s="13"/>
      <c r="N176" s="13"/>
    </row>
    <row r="177" spans="1:14" s="18" customFormat="1" x14ac:dyDescent="0.2">
      <c r="A177" s="3" t="s">
        <v>86</v>
      </c>
      <c r="B177" s="3" t="s">
        <v>491</v>
      </c>
      <c r="C177" s="11" t="s">
        <v>201</v>
      </c>
      <c r="D177" s="17" t="s">
        <v>202</v>
      </c>
      <c r="E177" s="11"/>
      <c r="G177" s="18">
        <v>885297.74999999977</v>
      </c>
      <c r="H177" s="18">
        <v>398568.15000000008</v>
      </c>
      <c r="I177" s="18">
        <v>99566.01</v>
      </c>
      <c r="J177" s="18">
        <v>93398.059999999969</v>
      </c>
      <c r="K177" s="18">
        <v>19818.599999999999</v>
      </c>
      <c r="L177" s="18">
        <v>6057.22</v>
      </c>
      <c r="M177" s="18">
        <f t="shared" ref="M177" si="83">SUM(G177:L177)</f>
        <v>1502705.79</v>
      </c>
      <c r="N177" s="11"/>
    </row>
    <row r="178" spans="1:14" x14ac:dyDescent="0.2">
      <c r="A178" s="3" t="s">
        <v>86</v>
      </c>
      <c r="B178" s="3" t="s">
        <v>491</v>
      </c>
      <c r="C178" s="8" t="s">
        <v>201</v>
      </c>
      <c r="D178" s="8" t="s">
        <v>682</v>
      </c>
      <c r="E178" s="12"/>
      <c r="F178" s="12">
        <v>100.4</v>
      </c>
      <c r="G178" s="8">
        <v>8817.7066733067695</v>
      </c>
      <c r="H178" s="8">
        <v>3969.8022908366538</v>
      </c>
      <c r="I178" s="8">
        <v>991.69332669322694</v>
      </c>
      <c r="J178" s="8">
        <v>930.25956175298768</v>
      </c>
      <c r="K178" s="8">
        <v>197.39641434262947</v>
      </c>
      <c r="L178" s="8">
        <v>60.330876494023904</v>
      </c>
      <c r="M178" s="8">
        <f t="shared" ref="M178" si="84">IFERROR(M177/$F178,0)</f>
        <v>14967.189143426294</v>
      </c>
      <c r="N178" s="8"/>
    </row>
    <row r="179" spans="1:14" x14ac:dyDescent="0.2">
      <c r="A179" s="3" t="str">
        <f>A178</f>
        <v>0510</v>
      </c>
      <c r="B179" s="3" t="str">
        <f>B178</f>
        <v>CHEYEKIT CARSON R</v>
      </c>
      <c r="C179" s="8" t="str">
        <f>C178</f>
        <v xml:space="preserve">$ </v>
      </c>
      <c r="D179" s="8" t="s">
        <v>683</v>
      </c>
      <c r="E179" s="12"/>
      <c r="F179" s="12">
        <v>101</v>
      </c>
      <c r="G179" s="8">
        <v>8765.3242574257401</v>
      </c>
      <c r="H179" s="8">
        <v>3946.2193069306941</v>
      </c>
      <c r="I179" s="8">
        <v>985.80207920792077</v>
      </c>
      <c r="J179" s="8">
        <v>924.7332673267324</v>
      </c>
      <c r="K179" s="8">
        <v>196.2237623762376</v>
      </c>
      <c r="L179" s="8">
        <v>59.972475247524756</v>
      </c>
      <c r="M179" s="8">
        <f t="shared" ref="M179" si="85">IFERROR(M177/$F179,0)</f>
        <v>14878.275148514851</v>
      </c>
      <c r="N179" s="8"/>
    </row>
    <row r="180" spans="1:14" x14ac:dyDescent="0.2">
      <c r="A180" s="3" t="s">
        <v>86</v>
      </c>
      <c r="B180" s="3" t="s">
        <v>491</v>
      </c>
      <c r="C180" s="8" t="s">
        <v>200</v>
      </c>
      <c r="D180" s="9" t="s">
        <v>199</v>
      </c>
      <c r="E180" s="12"/>
      <c r="F180" s="12"/>
      <c r="G180" s="12">
        <v>24.523133194593854</v>
      </c>
      <c r="H180" s="12">
        <v>11.040511319014271</v>
      </c>
      <c r="I180" s="12">
        <v>2.7580218348959589</v>
      </c>
      <c r="J180" s="12">
        <v>2.5871669339458596</v>
      </c>
      <c r="K180" s="12">
        <v>0.5489838503829676</v>
      </c>
      <c r="L180" s="12">
        <v>0.1677876317306328</v>
      </c>
      <c r="M180" s="12">
        <f>IFERROR(($M177/#REF!)*100,0)</f>
        <v>0</v>
      </c>
      <c r="N180" s="8"/>
    </row>
    <row r="181" spans="1:14" x14ac:dyDescent="0.2">
      <c r="A181" s="3" t="s">
        <v>86</v>
      </c>
      <c r="B181" s="3" t="s">
        <v>491</v>
      </c>
      <c r="C181" s="8"/>
      <c r="D181" s="8"/>
      <c r="E181" s="12"/>
      <c r="F181" s="12"/>
      <c r="G181" s="8"/>
      <c r="H181" s="8"/>
      <c r="I181" s="8"/>
      <c r="J181" s="8"/>
      <c r="K181" s="8"/>
      <c r="L181" s="8"/>
      <c r="M181" s="8"/>
      <c r="N181" s="8"/>
    </row>
    <row r="182" spans="1:14" x14ac:dyDescent="0.2">
      <c r="A182" s="3" t="s">
        <v>8</v>
      </c>
      <c r="B182" s="3" t="s">
        <v>492</v>
      </c>
      <c r="C182" s="13"/>
      <c r="D182" s="14" t="s">
        <v>421</v>
      </c>
      <c r="E182" s="15" t="s">
        <v>420</v>
      </c>
      <c r="F182" s="16"/>
      <c r="G182" s="13"/>
      <c r="H182" s="13"/>
      <c r="I182" s="13"/>
      <c r="J182" s="13"/>
      <c r="K182" s="13"/>
      <c r="L182" s="13"/>
      <c r="M182" s="13"/>
      <c r="N182" s="13"/>
    </row>
    <row r="183" spans="1:14" s="18" customFormat="1" x14ac:dyDescent="0.2">
      <c r="A183" s="3" t="s">
        <v>8</v>
      </c>
      <c r="B183" s="3" t="s">
        <v>492</v>
      </c>
      <c r="C183" s="11" t="s">
        <v>201</v>
      </c>
      <c r="D183" s="17" t="s">
        <v>202</v>
      </c>
      <c r="E183" s="11"/>
      <c r="G183" s="18">
        <v>1035197.3800000001</v>
      </c>
      <c r="H183" s="18">
        <v>566783.74</v>
      </c>
      <c r="I183" s="18">
        <v>283761.15000000002</v>
      </c>
      <c r="J183" s="18">
        <v>191139.63999999996</v>
      </c>
      <c r="K183" s="18">
        <v>9552.99</v>
      </c>
      <c r="L183" s="18">
        <v>0</v>
      </c>
      <c r="M183" s="18">
        <f t="shared" ref="M183" si="86">SUM(G183:L183)</f>
        <v>2086434.9</v>
      </c>
      <c r="N183" s="11"/>
    </row>
    <row r="184" spans="1:14" x14ac:dyDescent="0.2">
      <c r="A184" s="3" t="s">
        <v>8</v>
      </c>
      <c r="B184" s="3" t="s">
        <v>492</v>
      </c>
      <c r="C184" s="8" t="s">
        <v>201</v>
      </c>
      <c r="D184" s="8" t="s">
        <v>682</v>
      </c>
      <c r="E184" s="12"/>
      <c r="F184" s="12">
        <v>174.8</v>
      </c>
      <c r="G184" s="8">
        <v>5922.1818077803209</v>
      </c>
      <c r="H184" s="8">
        <v>3242.4699084668191</v>
      </c>
      <c r="I184" s="8">
        <v>1623.3475400457667</v>
      </c>
      <c r="J184" s="8">
        <v>1093.4762013729974</v>
      </c>
      <c r="K184" s="8">
        <v>54.650972540045764</v>
      </c>
      <c r="L184" s="8">
        <v>0</v>
      </c>
      <c r="M184" s="8">
        <f t="shared" ref="M184" si="87">IFERROR(M183/$F184,0)</f>
        <v>11936.126430205948</v>
      </c>
      <c r="N184" s="8"/>
    </row>
    <row r="185" spans="1:14" x14ac:dyDescent="0.2">
      <c r="A185" s="3" t="str">
        <f>A184</f>
        <v>0520</v>
      </c>
      <c r="B185" s="3" t="str">
        <f>B184</f>
        <v>CHEYECHEYENNE COU</v>
      </c>
      <c r="C185" s="8" t="str">
        <f>C184</f>
        <v xml:space="preserve">$ </v>
      </c>
      <c r="D185" s="8" t="s">
        <v>683</v>
      </c>
      <c r="E185" s="12"/>
      <c r="F185" s="12">
        <v>178</v>
      </c>
      <c r="G185" s="8">
        <v>5815.7156179775284</v>
      </c>
      <c r="H185" s="8">
        <v>3184.1783146067414</v>
      </c>
      <c r="I185" s="8">
        <v>1594.1637640449439</v>
      </c>
      <c r="J185" s="8">
        <v>1073.8182022471908</v>
      </c>
      <c r="K185" s="8">
        <v>53.668483146067416</v>
      </c>
      <c r="L185" s="8">
        <v>0</v>
      </c>
      <c r="M185" s="8">
        <f t="shared" ref="M185" si="88">IFERROR(M183/$F185,0)</f>
        <v>11721.544382022472</v>
      </c>
      <c r="N185" s="8"/>
    </row>
    <row r="186" spans="1:14" x14ac:dyDescent="0.2">
      <c r="A186" s="3" t="s">
        <v>8</v>
      </c>
      <c r="B186" s="3" t="s">
        <v>492</v>
      </c>
      <c r="C186" s="8" t="s">
        <v>200</v>
      </c>
      <c r="D186" s="9" t="s">
        <v>199</v>
      </c>
      <c r="E186" s="12"/>
      <c r="F186" s="12"/>
      <c r="G186" s="12">
        <v>27.703734951959195</v>
      </c>
      <c r="H186" s="12">
        <v>15.168147458062682</v>
      </c>
      <c r="I186" s="12">
        <v>7.5939563228638916</v>
      </c>
      <c r="J186" s="12">
        <v>5.1152389174061623</v>
      </c>
      <c r="K186" s="12">
        <v>0.25565511280439734</v>
      </c>
      <c r="L186" s="12">
        <v>0</v>
      </c>
      <c r="M186" s="12">
        <f>IFERROR(($M183/#REF!)*100,0)</f>
        <v>0</v>
      </c>
      <c r="N186" s="8"/>
    </row>
    <row r="187" spans="1:14" x14ac:dyDescent="0.2">
      <c r="A187" s="3" t="s">
        <v>8</v>
      </c>
      <c r="B187" s="3" t="s">
        <v>492</v>
      </c>
      <c r="C187" s="8"/>
      <c r="D187" s="8"/>
      <c r="E187" s="12"/>
      <c r="F187" s="12"/>
      <c r="G187" s="8"/>
      <c r="H187" s="8"/>
      <c r="I187" s="8"/>
      <c r="J187" s="8"/>
      <c r="K187" s="8"/>
      <c r="L187" s="8"/>
      <c r="M187" s="8"/>
      <c r="N187" s="8"/>
    </row>
    <row r="188" spans="1:14" x14ac:dyDescent="0.2">
      <c r="A188" s="3" t="s">
        <v>66</v>
      </c>
      <c r="B188" s="3" t="s">
        <v>493</v>
      </c>
      <c r="C188" s="13"/>
      <c r="D188" s="14" t="s">
        <v>419</v>
      </c>
      <c r="E188" s="15" t="s">
        <v>418</v>
      </c>
      <c r="F188" s="16"/>
      <c r="G188" s="13"/>
      <c r="H188" s="13"/>
      <c r="I188" s="13"/>
      <c r="J188" s="13"/>
      <c r="K188" s="13"/>
      <c r="L188" s="13"/>
      <c r="M188" s="13"/>
      <c r="N188" s="13"/>
    </row>
    <row r="189" spans="1:14" s="18" customFormat="1" x14ac:dyDescent="0.2">
      <c r="A189" s="3" t="s">
        <v>66</v>
      </c>
      <c r="B189" s="3" t="s">
        <v>493</v>
      </c>
      <c r="C189" s="11" t="s">
        <v>201</v>
      </c>
      <c r="D189" s="17" t="s">
        <v>202</v>
      </c>
      <c r="E189" s="11"/>
      <c r="G189" s="18">
        <v>3825017.5200000005</v>
      </c>
      <c r="H189" s="18">
        <v>1235459.5600000003</v>
      </c>
      <c r="I189" s="18">
        <v>685483.12000000011</v>
      </c>
      <c r="J189" s="18">
        <v>191870.31999999992</v>
      </c>
      <c r="K189" s="18">
        <v>47659.02</v>
      </c>
      <c r="L189" s="18">
        <v>316769.83999999997</v>
      </c>
      <c r="M189" s="18">
        <f t="shared" ref="M189" si="89">SUM(G189:L189)</f>
        <v>6302259.3800000008</v>
      </c>
      <c r="N189" s="11"/>
    </row>
    <row r="190" spans="1:14" x14ac:dyDescent="0.2">
      <c r="A190" s="3" t="s">
        <v>66</v>
      </c>
      <c r="B190" s="3" t="s">
        <v>493</v>
      </c>
      <c r="C190" s="8" t="s">
        <v>201</v>
      </c>
      <c r="D190" s="8" t="s">
        <v>682</v>
      </c>
      <c r="E190" s="12"/>
      <c r="F190" s="12">
        <v>660.1</v>
      </c>
      <c r="G190" s="8">
        <v>5794.6031207392825</v>
      </c>
      <c r="H190" s="8">
        <v>1871.6248447204973</v>
      </c>
      <c r="I190" s="8">
        <v>1038.453446447508</v>
      </c>
      <c r="J190" s="8">
        <v>290.66856536888338</v>
      </c>
      <c r="K190" s="8">
        <v>72.199697015603689</v>
      </c>
      <c r="L190" s="8">
        <v>479.88159369792447</v>
      </c>
      <c r="M190" s="8">
        <f t="shared" ref="M190" si="90">IFERROR(M189/$F190,0)</f>
        <v>9547.4312679896993</v>
      </c>
      <c r="N190" s="8"/>
    </row>
    <row r="191" spans="1:14" x14ac:dyDescent="0.2">
      <c r="A191" s="3" t="str">
        <f>A190</f>
        <v>0540</v>
      </c>
      <c r="B191" s="3" t="str">
        <f>B190</f>
        <v xml:space="preserve">CLEARCLEAR CREEK </v>
      </c>
      <c r="C191" s="8" t="str">
        <f>C190</f>
        <v xml:space="preserve">$ </v>
      </c>
      <c r="D191" s="8" t="s">
        <v>683</v>
      </c>
      <c r="E191" s="12"/>
      <c r="F191" s="12">
        <v>680</v>
      </c>
      <c r="G191" s="8">
        <v>5625.0257647058834</v>
      </c>
      <c r="H191" s="8">
        <v>1816.8522941176475</v>
      </c>
      <c r="I191" s="8">
        <v>1008.0634117647061</v>
      </c>
      <c r="J191" s="8">
        <v>282.16223529411752</v>
      </c>
      <c r="K191" s="8">
        <v>70.086794117647059</v>
      </c>
      <c r="L191" s="8">
        <v>465.83799999999997</v>
      </c>
      <c r="M191" s="8">
        <f t="shared" ref="M191" si="91">IFERROR(M189/$F191,0)</f>
        <v>9268.0285000000003</v>
      </c>
      <c r="N191" s="8"/>
    </row>
    <row r="192" spans="1:14" x14ac:dyDescent="0.2">
      <c r="A192" s="3" t="s">
        <v>66</v>
      </c>
      <c r="B192" s="3" t="s">
        <v>493</v>
      </c>
      <c r="C192" s="8" t="s">
        <v>200</v>
      </c>
      <c r="D192" s="9" t="s">
        <v>199</v>
      </c>
      <c r="E192" s="12"/>
      <c r="F192" s="12"/>
      <c r="G192" s="12">
        <v>15.773762574252403</v>
      </c>
      <c r="H192" s="12">
        <v>5.0948383027354982</v>
      </c>
      <c r="I192" s="12">
        <v>2.8268231261690455</v>
      </c>
      <c r="J192" s="12">
        <v>0.79124261703403409</v>
      </c>
      <c r="K192" s="12">
        <v>0.19653820200058761</v>
      </c>
      <c r="L192" s="12">
        <v>1.3063083294959446</v>
      </c>
      <c r="M192" s="12">
        <f>IFERROR(($M189/#REF!)*100,0)</f>
        <v>0</v>
      </c>
      <c r="N192" s="8"/>
    </row>
    <row r="193" spans="1:14" x14ac:dyDescent="0.2">
      <c r="A193" s="3" t="s">
        <v>66</v>
      </c>
      <c r="B193" s="3" t="s">
        <v>493</v>
      </c>
      <c r="C193" s="8"/>
      <c r="D193" s="8"/>
      <c r="E193" s="12"/>
      <c r="F193" s="12"/>
      <c r="G193" s="8"/>
      <c r="H193" s="8"/>
      <c r="I193" s="8"/>
      <c r="J193" s="8"/>
      <c r="K193" s="8"/>
      <c r="L193" s="8"/>
      <c r="M193" s="8"/>
      <c r="N193" s="8"/>
    </row>
    <row r="194" spans="1:14" x14ac:dyDescent="0.2">
      <c r="A194" s="3" t="s">
        <v>123</v>
      </c>
      <c r="B194" s="3" t="s">
        <v>494</v>
      </c>
      <c r="C194" s="13"/>
      <c r="D194" s="14" t="s">
        <v>415</v>
      </c>
      <c r="E194" s="15" t="s">
        <v>417</v>
      </c>
      <c r="F194" s="16"/>
      <c r="G194" s="13"/>
      <c r="H194" s="13"/>
      <c r="I194" s="13"/>
      <c r="J194" s="13"/>
      <c r="K194" s="13"/>
      <c r="L194" s="13"/>
      <c r="M194" s="13"/>
      <c r="N194" s="13"/>
    </row>
    <row r="195" spans="1:14" s="18" customFormat="1" x14ac:dyDescent="0.2">
      <c r="A195" s="3" t="s">
        <v>123</v>
      </c>
      <c r="B195" s="3" t="s">
        <v>494</v>
      </c>
      <c r="C195" s="11" t="s">
        <v>201</v>
      </c>
      <c r="D195" s="17" t="s">
        <v>202</v>
      </c>
      <c r="E195" s="11"/>
      <c r="G195" s="18">
        <v>4168000.02</v>
      </c>
      <c r="H195" s="18">
        <v>1621510.9099999997</v>
      </c>
      <c r="I195" s="18">
        <v>492133.74</v>
      </c>
      <c r="J195" s="18">
        <v>553146.99</v>
      </c>
      <c r="K195" s="18">
        <v>123479.43</v>
      </c>
      <c r="L195" s="18">
        <v>437595.15</v>
      </c>
      <c r="M195" s="18">
        <f t="shared" ref="M195" si="92">SUM(G195:L195)</f>
        <v>7395866.2400000002</v>
      </c>
      <c r="N195" s="11"/>
    </row>
    <row r="196" spans="1:14" x14ac:dyDescent="0.2">
      <c r="A196" s="3" t="s">
        <v>123</v>
      </c>
      <c r="B196" s="3" t="s">
        <v>494</v>
      </c>
      <c r="C196" s="8" t="s">
        <v>201</v>
      </c>
      <c r="D196" s="8" t="s">
        <v>682</v>
      </c>
      <c r="E196" s="12"/>
      <c r="F196" s="12">
        <v>1052.0999999999999</v>
      </c>
      <c r="G196" s="8">
        <v>3961.6006273167955</v>
      </c>
      <c r="H196" s="8">
        <v>1541.2136774070905</v>
      </c>
      <c r="I196" s="8">
        <v>467.76327345309386</v>
      </c>
      <c r="J196" s="8">
        <v>525.7551468491589</v>
      </c>
      <c r="K196" s="8">
        <v>117.36472768748219</v>
      </c>
      <c r="L196" s="8">
        <v>415.92543484459657</v>
      </c>
      <c r="M196" s="8">
        <f t="shared" ref="M196" si="93">IFERROR(M195/$F196,0)</f>
        <v>7029.6228875582174</v>
      </c>
      <c r="N196" s="8"/>
    </row>
    <row r="197" spans="1:14" x14ac:dyDescent="0.2">
      <c r="A197" s="3" t="str">
        <f>A196</f>
        <v>0550</v>
      </c>
      <c r="B197" s="3" t="str">
        <f>B196</f>
        <v>CONEJNORTH CONEJO</v>
      </c>
      <c r="C197" s="8" t="str">
        <f>C196</f>
        <v xml:space="preserve">$ </v>
      </c>
      <c r="D197" s="8" t="s">
        <v>683</v>
      </c>
      <c r="E197" s="12"/>
      <c r="F197" s="12">
        <v>988</v>
      </c>
      <c r="G197" s="8">
        <v>4218.6235020242912</v>
      </c>
      <c r="H197" s="8">
        <v>1641.2053744939269</v>
      </c>
      <c r="I197" s="8">
        <v>498.11107287449391</v>
      </c>
      <c r="J197" s="8">
        <v>559.86537449392711</v>
      </c>
      <c r="K197" s="8">
        <v>124.97918016194332</v>
      </c>
      <c r="L197" s="8">
        <v>442.91007085020243</v>
      </c>
      <c r="M197" s="8">
        <f t="shared" ref="M197" si="94">IFERROR(M195/$F197,0)</f>
        <v>7485.6945748987855</v>
      </c>
      <c r="N197" s="8"/>
    </row>
    <row r="198" spans="1:14" x14ac:dyDescent="0.2">
      <c r="A198" s="3" t="s">
        <v>123</v>
      </c>
      <c r="B198" s="3" t="s">
        <v>494</v>
      </c>
      <c r="C198" s="8" t="s">
        <v>200</v>
      </c>
      <c r="D198" s="9" t="s">
        <v>199</v>
      </c>
      <c r="E198" s="12"/>
      <c r="F198" s="12"/>
      <c r="G198" s="12">
        <v>24.749393127128943</v>
      </c>
      <c r="H198" s="12">
        <v>9.6284574805540899</v>
      </c>
      <c r="I198" s="12">
        <v>2.9222675969143261</v>
      </c>
      <c r="J198" s="12">
        <v>3.2845614795841733</v>
      </c>
      <c r="K198" s="12">
        <v>0.73321519710160643</v>
      </c>
      <c r="L198" s="12">
        <v>2.598419948634012</v>
      </c>
      <c r="M198" s="12">
        <f>IFERROR(($M195/#REF!)*100,0)</f>
        <v>0</v>
      </c>
      <c r="N198" s="8"/>
    </row>
    <row r="199" spans="1:14" x14ac:dyDescent="0.2">
      <c r="A199" s="3" t="s">
        <v>123</v>
      </c>
      <c r="B199" s="3" t="s">
        <v>494</v>
      </c>
      <c r="C199" s="8"/>
      <c r="D199" s="8"/>
      <c r="E199" s="12"/>
      <c r="F199" s="12"/>
      <c r="G199" s="8"/>
      <c r="H199" s="8"/>
      <c r="I199" s="8"/>
      <c r="J199" s="8"/>
      <c r="K199" s="8"/>
      <c r="L199" s="8"/>
      <c r="M199" s="8"/>
      <c r="N199" s="8"/>
    </row>
    <row r="200" spans="1:14" x14ac:dyDescent="0.2">
      <c r="A200" s="3" t="s">
        <v>108</v>
      </c>
      <c r="B200" s="3" t="s">
        <v>495</v>
      </c>
      <c r="C200" s="13"/>
      <c r="D200" s="14" t="s">
        <v>415</v>
      </c>
      <c r="E200" s="15" t="s">
        <v>416</v>
      </c>
      <c r="F200" s="16"/>
      <c r="G200" s="13"/>
      <c r="H200" s="13"/>
      <c r="I200" s="13"/>
      <c r="J200" s="13"/>
      <c r="K200" s="13"/>
      <c r="L200" s="13"/>
      <c r="M200" s="13"/>
      <c r="N200" s="13"/>
    </row>
    <row r="201" spans="1:14" s="18" customFormat="1" x14ac:dyDescent="0.2">
      <c r="A201" s="3" t="s">
        <v>108</v>
      </c>
      <c r="B201" s="3" t="s">
        <v>495</v>
      </c>
      <c r="C201" s="11" t="s">
        <v>201</v>
      </c>
      <c r="D201" s="17" t="s">
        <v>202</v>
      </c>
      <c r="E201" s="11"/>
      <c r="G201" s="18">
        <v>1738360.7400000002</v>
      </c>
      <c r="H201" s="18">
        <v>741700.90000000014</v>
      </c>
      <c r="I201" s="18">
        <v>201464.88999999998</v>
      </c>
      <c r="J201" s="18">
        <v>462140.64000000007</v>
      </c>
      <c r="K201" s="18">
        <v>13444.83</v>
      </c>
      <c r="L201" s="18">
        <v>4445</v>
      </c>
      <c r="M201" s="18">
        <f t="shared" ref="M201" si="95">SUM(G201:L201)</f>
        <v>3161557.0000000009</v>
      </c>
      <c r="N201" s="11"/>
    </row>
    <row r="202" spans="1:14" x14ac:dyDescent="0.2">
      <c r="A202" s="3" t="s">
        <v>108</v>
      </c>
      <c r="B202" s="3" t="s">
        <v>495</v>
      </c>
      <c r="C202" s="8" t="s">
        <v>201</v>
      </c>
      <c r="D202" s="8" t="s">
        <v>682</v>
      </c>
      <c r="E202" s="12"/>
      <c r="F202" s="12">
        <v>372.5</v>
      </c>
      <c r="G202" s="8">
        <v>4666.7402416107388</v>
      </c>
      <c r="H202" s="8">
        <v>1991.1433557046983</v>
      </c>
      <c r="I202" s="8">
        <v>540.8453422818792</v>
      </c>
      <c r="J202" s="8">
        <v>1240.6460134228189</v>
      </c>
      <c r="K202" s="8">
        <v>36.093503355704698</v>
      </c>
      <c r="L202" s="8">
        <v>11.932885906040269</v>
      </c>
      <c r="M202" s="8">
        <f t="shared" ref="M202" si="96">IFERROR(M201/$F202,0)</f>
        <v>8487.4013422818825</v>
      </c>
      <c r="N202" s="8"/>
    </row>
    <row r="203" spans="1:14" x14ac:dyDescent="0.2">
      <c r="A203" s="3" t="str">
        <f>A202</f>
        <v>0560</v>
      </c>
      <c r="B203" s="3" t="str">
        <f>B202</f>
        <v>CONEJSANFORD 6J</v>
      </c>
      <c r="C203" s="8" t="str">
        <f>C202</f>
        <v xml:space="preserve">$ </v>
      </c>
      <c r="D203" s="8" t="s">
        <v>683</v>
      </c>
      <c r="E203" s="12"/>
      <c r="F203" s="12">
        <v>384</v>
      </c>
      <c r="G203" s="8">
        <v>4526.9810937500006</v>
      </c>
      <c r="H203" s="8">
        <v>1931.5127604166671</v>
      </c>
      <c r="I203" s="8">
        <v>524.64815104166667</v>
      </c>
      <c r="J203" s="8">
        <v>1203.4912500000003</v>
      </c>
      <c r="K203" s="8">
        <v>35.012578124999997</v>
      </c>
      <c r="L203" s="8">
        <v>11.575520833333334</v>
      </c>
      <c r="M203" s="8">
        <f t="shared" ref="M203" si="97">IFERROR(M201/$F203,0)</f>
        <v>8233.2213541666697</v>
      </c>
      <c r="N203" s="8"/>
    </row>
    <row r="204" spans="1:14" x14ac:dyDescent="0.2">
      <c r="A204" s="3" t="s">
        <v>108</v>
      </c>
      <c r="B204" s="3" t="s">
        <v>495</v>
      </c>
      <c r="C204" s="8" t="s">
        <v>200</v>
      </c>
      <c r="D204" s="9" t="s">
        <v>199</v>
      </c>
      <c r="E204" s="12"/>
      <c r="F204" s="12"/>
      <c r="G204" s="12">
        <v>31.499931469249688</v>
      </c>
      <c r="H204" s="12">
        <v>13.439976515277731</v>
      </c>
      <c r="I204" s="12">
        <v>3.6506405617857691</v>
      </c>
      <c r="J204" s="12">
        <v>8.3742103432197794</v>
      </c>
      <c r="K204" s="12">
        <v>0.24362677657786505</v>
      </c>
      <c r="L204" s="12">
        <v>8.0545534743734978E-2</v>
      </c>
      <c r="M204" s="12">
        <f>IFERROR(($M201/#REF!)*100,0)</f>
        <v>0</v>
      </c>
      <c r="N204" s="8"/>
    </row>
    <row r="205" spans="1:14" x14ac:dyDescent="0.2">
      <c r="A205" s="3" t="s">
        <v>108</v>
      </c>
      <c r="B205" s="3" t="s">
        <v>495</v>
      </c>
      <c r="C205" s="8"/>
      <c r="D205" s="8"/>
      <c r="E205" s="12"/>
      <c r="F205" s="12"/>
      <c r="G205" s="8"/>
      <c r="H205" s="8"/>
      <c r="I205" s="8"/>
      <c r="J205" s="8"/>
      <c r="K205" s="8"/>
      <c r="L205" s="8"/>
      <c r="M205" s="8"/>
      <c r="N205" s="8"/>
    </row>
    <row r="206" spans="1:14" x14ac:dyDescent="0.2">
      <c r="A206" s="3" t="s">
        <v>3</v>
      </c>
      <c r="B206" s="3" t="s">
        <v>496</v>
      </c>
      <c r="C206" s="13"/>
      <c r="D206" s="14" t="s">
        <v>415</v>
      </c>
      <c r="E206" s="15" t="s">
        <v>414</v>
      </c>
      <c r="F206" s="16"/>
      <c r="G206" s="13"/>
      <c r="H206" s="13"/>
      <c r="I206" s="13"/>
      <c r="J206" s="13"/>
      <c r="K206" s="13"/>
      <c r="L206" s="13"/>
      <c r="M206" s="13"/>
      <c r="N206" s="13"/>
    </row>
    <row r="207" spans="1:14" s="18" customFormat="1" x14ac:dyDescent="0.2">
      <c r="A207" s="3" t="s">
        <v>3</v>
      </c>
      <c r="B207" s="3" t="s">
        <v>496</v>
      </c>
      <c r="C207" s="11" t="s">
        <v>201</v>
      </c>
      <c r="D207" s="17" t="s">
        <v>202</v>
      </c>
      <c r="E207" s="11"/>
      <c r="G207" s="18">
        <v>1662641.83</v>
      </c>
      <c r="H207" s="18">
        <v>514094.75</v>
      </c>
      <c r="I207" s="18">
        <v>72024.37</v>
      </c>
      <c r="J207" s="18">
        <v>201455.66</v>
      </c>
      <c r="K207" s="18">
        <v>11720</v>
      </c>
      <c r="L207" s="18">
        <v>4550</v>
      </c>
      <c r="M207" s="18">
        <f t="shared" ref="M207" si="98">SUM(G207:L207)</f>
        <v>2466486.6100000003</v>
      </c>
      <c r="N207" s="11"/>
    </row>
    <row r="208" spans="1:14" x14ac:dyDescent="0.2">
      <c r="A208" s="3" t="s">
        <v>3</v>
      </c>
      <c r="B208" s="3" t="s">
        <v>496</v>
      </c>
      <c r="C208" s="8" t="s">
        <v>201</v>
      </c>
      <c r="D208" s="8" t="s">
        <v>682</v>
      </c>
      <c r="E208" s="12"/>
      <c r="F208" s="12">
        <v>165</v>
      </c>
      <c r="G208" s="8">
        <v>10076.617151515153</v>
      </c>
      <c r="H208" s="8">
        <v>3115.7257575757576</v>
      </c>
      <c r="I208" s="8">
        <v>436.51133333333331</v>
      </c>
      <c r="J208" s="8">
        <v>1220.9433939393939</v>
      </c>
      <c r="K208" s="8">
        <v>71.030303030303031</v>
      </c>
      <c r="L208" s="8">
        <v>27.575757575757574</v>
      </c>
      <c r="M208" s="8">
        <f t="shared" ref="M208" si="99">IFERROR(M207/$F208,0)</f>
        <v>14948.403696969699</v>
      </c>
      <c r="N208" s="8"/>
    </row>
    <row r="209" spans="1:14" x14ac:dyDescent="0.2">
      <c r="A209" s="3" t="str">
        <f>A208</f>
        <v>0580</v>
      </c>
      <c r="B209" s="3" t="str">
        <f>B208</f>
        <v>CONEJSOUTH CONEJO</v>
      </c>
      <c r="C209" s="8" t="str">
        <f>C208</f>
        <v xml:space="preserve">$ </v>
      </c>
      <c r="D209" s="8" t="s">
        <v>683</v>
      </c>
      <c r="E209" s="12"/>
      <c r="F209" s="12">
        <v>174</v>
      </c>
      <c r="G209" s="8">
        <v>9555.4128160919536</v>
      </c>
      <c r="H209" s="8">
        <v>2954.5675287356321</v>
      </c>
      <c r="I209" s="8">
        <v>413.93316091954023</v>
      </c>
      <c r="J209" s="8">
        <v>1157.7911494252874</v>
      </c>
      <c r="K209" s="8">
        <v>67.356321839080465</v>
      </c>
      <c r="L209" s="8">
        <v>26.149425287356323</v>
      </c>
      <c r="M209" s="8">
        <f t="shared" ref="M209" si="100">IFERROR(M207/$F209,0)</f>
        <v>14175.210402298853</v>
      </c>
      <c r="N209" s="8"/>
    </row>
    <row r="210" spans="1:14" x14ac:dyDescent="0.2">
      <c r="A210" s="3" t="s">
        <v>3</v>
      </c>
      <c r="B210" s="3" t="s">
        <v>496</v>
      </c>
      <c r="C210" s="8" t="s">
        <v>200</v>
      </c>
      <c r="D210" s="9" t="s">
        <v>199</v>
      </c>
      <c r="E210" s="12"/>
      <c r="F210" s="12"/>
      <c r="G210" s="12">
        <v>32.833355353666676</v>
      </c>
      <c r="H210" s="12">
        <v>10.152189911043218</v>
      </c>
      <c r="I210" s="12">
        <v>1.4223157938555953</v>
      </c>
      <c r="J210" s="12">
        <v>3.9782863353001612</v>
      </c>
      <c r="K210" s="12">
        <v>0.23144306717278579</v>
      </c>
      <c r="L210" s="12">
        <v>8.9852043996260691E-2</v>
      </c>
      <c r="M210" s="12">
        <f>IFERROR(($M207/#REF!)*100,0)</f>
        <v>0</v>
      </c>
      <c r="N210" s="8"/>
    </row>
    <row r="211" spans="1:14" x14ac:dyDescent="0.2">
      <c r="A211" s="3" t="s">
        <v>3</v>
      </c>
      <c r="B211" s="3" t="s">
        <v>496</v>
      </c>
      <c r="C211" s="8"/>
      <c r="D211" s="8"/>
      <c r="E211" s="12"/>
      <c r="F211" s="12"/>
      <c r="G211" s="8"/>
      <c r="H211" s="8"/>
      <c r="I211" s="8"/>
      <c r="J211" s="8"/>
      <c r="K211" s="8"/>
      <c r="L211" s="8"/>
      <c r="M211" s="8"/>
      <c r="N211" s="8"/>
    </row>
    <row r="212" spans="1:14" x14ac:dyDescent="0.2">
      <c r="A212" s="3" t="s">
        <v>12</v>
      </c>
      <c r="B212" s="3" t="s">
        <v>497</v>
      </c>
      <c r="C212" s="13"/>
      <c r="D212" s="14" t="s">
        <v>412</v>
      </c>
      <c r="E212" s="15" t="s">
        <v>413</v>
      </c>
      <c r="F212" s="16"/>
      <c r="G212" s="13"/>
      <c r="H212" s="13"/>
      <c r="I212" s="13"/>
      <c r="J212" s="13"/>
      <c r="K212" s="13"/>
      <c r="L212" s="13"/>
      <c r="M212" s="13"/>
      <c r="N212" s="13"/>
    </row>
    <row r="213" spans="1:14" s="18" customFormat="1" x14ac:dyDescent="0.2">
      <c r="A213" s="3" t="s">
        <v>12</v>
      </c>
      <c r="B213" s="3" t="s">
        <v>497</v>
      </c>
      <c r="C213" s="11" t="s">
        <v>201</v>
      </c>
      <c r="D213" s="17" t="s">
        <v>202</v>
      </c>
      <c r="E213" s="11"/>
      <c r="G213" s="18">
        <v>1222237.9899999998</v>
      </c>
      <c r="H213" s="18">
        <v>462760.61</v>
      </c>
      <c r="I213" s="18">
        <v>478687.87</v>
      </c>
      <c r="J213" s="18">
        <v>505623.7</v>
      </c>
      <c r="K213" s="18">
        <v>982080.54</v>
      </c>
      <c r="L213" s="18">
        <v>0</v>
      </c>
      <c r="M213" s="18">
        <f t="shared" ref="M213" si="101">SUM(G213:L213)</f>
        <v>3651390.71</v>
      </c>
      <c r="N213" s="11"/>
    </row>
    <row r="214" spans="1:14" x14ac:dyDescent="0.2">
      <c r="A214" s="3" t="s">
        <v>12</v>
      </c>
      <c r="B214" s="3" t="s">
        <v>497</v>
      </c>
      <c r="C214" s="8" t="s">
        <v>201</v>
      </c>
      <c r="D214" s="8" t="s">
        <v>682</v>
      </c>
      <c r="E214" s="12"/>
      <c r="F214" s="12">
        <v>208.5</v>
      </c>
      <c r="G214" s="8">
        <v>5862.0527098321327</v>
      </c>
      <c r="H214" s="8">
        <v>2219.4753477218223</v>
      </c>
      <c r="I214" s="8">
        <v>2295.8650839328538</v>
      </c>
      <c r="J214" s="8">
        <v>2425.0537170263788</v>
      </c>
      <c r="K214" s="8">
        <v>4710.2184172661873</v>
      </c>
      <c r="L214" s="8">
        <v>0</v>
      </c>
      <c r="M214" s="8">
        <f t="shared" ref="M214" si="102">IFERROR(M213/$F214,0)</f>
        <v>17512.665275779378</v>
      </c>
      <c r="N214" s="8"/>
    </row>
    <row r="215" spans="1:14" x14ac:dyDescent="0.2">
      <c r="A215" s="3" t="str">
        <f>A214</f>
        <v>0640</v>
      </c>
      <c r="B215" s="3" t="str">
        <f>B214</f>
        <v>COSTICENTENNIAL R</v>
      </c>
      <c r="C215" s="8" t="str">
        <f>C214</f>
        <v xml:space="preserve">$ </v>
      </c>
      <c r="D215" s="8" t="s">
        <v>683</v>
      </c>
      <c r="E215" s="12"/>
      <c r="F215" s="12">
        <v>193</v>
      </c>
      <c r="G215" s="8">
        <v>6332.8393264248689</v>
      </c>
      <c r="H215" s="8">
        <v>2397.7233678756475</v>
      </c>
      <c r="I215" s="8">
        <v>2480.2480310880828</v>
      </c>
      <c r="J215" s="8">
        <v>2619.8119170984455</v>
      </c>
      <c r="K215" s="8">
        <v>5088.5002072538864</v>
      </c>
      <c r="L215" s="8">
        <v>0</v>
      </c>
      <c r="M215" s="8">
        <f t="shared" ref="M215" si="103">IFERROR(M213/$F215,0)</f>
        <v>18919.122849740932</v>
      </c>
      <c r="N215" s="8"/>
    </row>
    <row r="216" spans="1:14" x14ac:dyDescent="0.2">
      <c r="A216" s="3" t="s">
        <v>12</v>
      </c>
      <c r="B216" s="3" t="s">
        <v>497</v>
      </c>
      <c r="C216" s="8" t="s">
        <v>200</v>
      </c>
      <c r="D216" s="9" t="s">
        <v>199</v>
      </c>
      <c r="E216" s="12"/>
      <c r="F216" s="12"/>
      <c r="G216" s="12">
        <v>18.203373524776328</v>
      </c>
      <c r="H216" s="12">
        <v>6.8921145515885538</v>
      </c>
      <c r="I216" s="12">
        <v>7.1293268337941074</v>
      </c>
      <c r="J216" s="12">
        <v>7.5304950012881289</v>
      </c>
      <c r="K216" s="12">
        <v>14.626594040849641</v>
      </c>
      <c r="L216" s="12">
        <v>0</v>
      </c>
      <c r="M216" s="12">
        <f>IFERROR(($M213/#REF!)*100,0)</f>
        <v>0</v>
      </c>
      <c r="N216" s="8"/>
    </row>
    <row r="217" spans="1:14" x14ac:dyDescent="0.2">
      <c r="A217" s="3" t="s">
        <v>12</v>
      </c>
      <c r="B217" s="3" t="s">
        <v>497</v>
      </c>
      <c r="C217" s="8"/>
      <c r="D217" s="8"/>
      <c r="E217" s="12"/>
      <c r="F217" s="12"/>
      <c r="G217" s="8"/>
      <c r="H217" s="8"/>
      <c r="I217" s="8"/>
      <c r="J217" s="8"/>
      <c r="K217" s="8"/>
      <c r="L217" s="8"/>
      <c r="M217" s="8"/>
      <c r="N217" s="8"/>
    </row>
    <row r="218" spans="1:14" x14ac:dyDescent="0.2">
      <c r="A218" s="3" t="s">
        <v>30</v>
      </c>
      <c r="B218" s="3" t="s">
        <v>498</v>
      </c>
      <c r="C218" s="13"/>
      <c r="D218" s="14" t="s">
        <v>412</v>
      </c>
      <c r="E218" s="15" t="s">
        <v>411</v>
      </c>
      <c r="F218" s="16"/>
      <c r="G218" s="13"/>
      <c r="H218" s="13"/>
      <c r="I218" s="13"/>
      <c r="J218" s="13"/>
      <c r="K218" s="13"/>
      <c r="L218" s="13"/>
      <c r="M218" s="13"/>
      <c r="N218" s="13"/>
    </row>
    <row r="219" spans="1:14" s="18" customFormat="1" x14ac:dyDescent="0.2">
      <c r="A219" s="3" t="s">
        <v>30</v>
      </c>
      <c r="B219" s="3" t="s">
        <v>498</v>
      </c>
      <c r="C219" s="11" t="s">
        <v>201</v>
      </c>
      <c r="D219" s="17" t="s">
        <v>202</v>
      </c>
      <c r="E219" s="11"/>
      <c r="G219" s="18">
        <v>1467117.92</v>
      </c>
      <c r="H219" s="18">
        <v>517760.97999999992</v>
      </c>
      <c r="I219" s="18">
        <v>117440.01999999999</v>
      </c>
      <c r="J219" s="18">
        <v>340240.77</v>
      </c>
      <c r="K219" s="18">
        <v>0</v>
      </c>
      <c r="L219" s="18">
        <v>7730</v>
      </c>
      <c r="M219" s="18">
        <f t="shared" ref="M219" si="104">SUM(G219:L219)</f>
        <v>2450289.69</v>
      </c>
      <c r="N219" s="11"/>
    </row>
    <row r="220" spans="1:14" x14ac:dyDescent="0.2">
      <c r="A220" s="3" t="s">
        <v>30</v>
      </c>
      <c r="B220" s="3" t="s">
        <v>498</v>
      </c>
      <c r="C220" s="8" t="s">
        <v>201</v>
      </c>
      <c r="D220" s="8" t="s">
        <v>682</v>
      </c>
      <c r="E220" s="12"/>
      <c r="F220" s="12">
        <v>287.5</v>
      </c>
      <c r="G220" s="8">
        <v>5103.0188521739128</v>
      </c>
      <c r="H220" s="8">
        <v>1800.907756521739</v>
      </c>
      <c r="I220" s="8">
        <v>408.48702608695646</v>
      </c>
      <c r="J220" s="8">
        <v>1183.4461565217391</v>
      </c>
      <c r="K220" s="8">
        <v>0</v>
      </c>
      <c r="L220" s="8">
        <v>26.88695652173913</v>
      </c>
      <c r="M220" s="8">
        <f t="shared" ref="M220" si="105">IFERROR(M219/$F220,0)</f>
        <v>8522.746747826086</v>
      </c>
      <c r="N220" s="8"/>
    </row>
    <row r="221" spans="1:14" x14ac:dyDescent="0.2">
      <c r="A221" s="3" t="str">
        <f>A220</f>
        <v>0740</v>
      </c>
      <c r="B221" s="3" t="str">
        <f>B220</f>
        <v>COSTISIERRA GRAND</v>
      </c>
      <c r="C221" s="8" t="str">
        <f>C220</f>
        <v xml:space="preserve">$ </v>
      </c>
      <c r="D221" s="8" t="s">
        <v>683</v>
      </c>
      <c r="E221" s="12"/>
      <c r="F221" s="12">
        <v>289</v>
      </c>
      <c r="G221" s="8">
        <v>5076.5325951557088</v>
      </c>
      <c r="H221" s="8">
        <v>1791.5604844290656</v>
      </c>
      <c r="I221" s="8">
        <v>406.36685121107263</v>
      </c>
      <c r="J221" s="8">
        <v>1177.3037024221453</v>
      </c>
      <c r="K221" s="8">
        <v>0</v>
      </c>
      <c r="L221" s="8">
        <v>26.747404844290656</v>
      </c>
      <c r="M221" s="8">
        <f t="shared" ref="M221" si="106">IFERROR(M219/$F221,0)</f>
        <v>8478.5110380622828</v>
      </c>
      <c r="N221" s="8"/>
    </row>
    <row r="222" spans="1:14" x14ac:dyDescent="0.2">
      <c r="A222" s="3" t="s">
        <v>30</v>
      </c>
      <c r="B222" s="3" t="s">
        <v>498</v>
      </c>
      <c r="C222" s="8" t="s">
        <v>200</v>
      </c>
      <c r="D222" s="9" t="s">
        <v>199</v>
      </c>
      <c r="E222" s="12"/>
      <c r="F222" s="12"/>
      <c r="G222" s="12">
        <v>11.396665726368427</v>
      </c>
      <c r="H222" s="12">
        <v>4.0220003687344565</v>
      </c>
      <c r="I222" s="12">
        <v>0.91228157777394114</v>
      </c>
      <c r="J222" s="12">
        <v>2.6430120369412458</v>
      </c>
      <c r="K222" s="12">
        <v>0</v>
      </c>
      <c r="L222" s="12">
        <v>6.0047133815138702E-2</v>
      </c>
      <c r="M222" s="12">
        <f>IFERROR(($M219/#REF!)*100,0)</f>
        <v>0</v>
      </c>
      <c r="N222" s="8"/>
    </row>
    <row r="223" spans="1:14" x14ac:dyDescent="0.2">
      <c r="A223" s="3" t="s">
        <v>30</v>
      </c>
      <c r="B223" s="3" t="s">
        <v>498</v>
      </c>
      <c r="C223" s="8"/>
      <c r="D223" s="8"/>
      <c r="E223" s="12"/>
      <c r="F223" s="12"/>
      <c r="G223" s="8"/>
      <c r="H223" s="8"/>
      <c r="I223" s="8"/>
      <c r="J223" s="8"/>
      <c r="K223" s="8"/>
      <c r="L223" s="8"/>
      <c r="M223" s="8"/>
      <c r="N223" s="8"/>
    </row>
    <row r="224" spans="1:14" x14ac:dyDescent="0.2">
      <c r="A224" s="3" t="s">
        <v>38</v>
      </c>
      <c r="B224" s="3" t="s">
        <v>499</v>
      </c>
      <c r="C224" s="13"/>
      <c r="D224" s="14" t="s">
        <v>410</v>
      </c>
      <c r="E224" s="15" t="s">
        <v>409</v>
      </c>
      <c r="F224" s="16"/>
      <c r="G224" s="13"/>
      <c r="H224" s="13"/>
      <c r="I224" s="13"/>
      <c r="J224" s="13"/>
      <c r="K224" s="13"/>
      <c r="L224" s="13"/>
      <c r="M224" s="13"/>
      <c r="N224" s="13"/>
    </row>
    <row r="225" spans="1:14" s="18" customFormat="1" x14ac:dyDescent="0.2">
      <c r="A225" s="3" t="s">
        <v>38</v>
      </c>
      <c r="B225" s="3" t="s">
        <v>499</v>
      </c>
      <c r="C225" s="11" t="s">
        <v>201</v>
      </c>
      <c r="D225" s="17" t="s">
        <v>202</v>
      </c>
      <c r="E225" s="11"/>
      <c r="G225" s="18">
        <v>2102487.38</v>
      </c>
      <c r="H225" s="18">
        <v>786517.83</v>
      </c>
      <c r="I225" s="18">
        <v>646292.77</v>
      </c>
      <c r="J225" s="18">
        <v>429362.91000000003</v>
      </c>
      <c r="K225" s="18">
        <v>18261.84</v>
      </c>
      <c r="L225" s="18">
        <v>20060.870000000003</v>
      </c>
      <c r="M225" s="18">
        <f t="shared" ref="M225" si="107">SUM(G225:L225)</f>
        <v>4002983.6</v>
      </c>
      <c r="N225" s="11"/>
    </row>
    <row r="226" spans="1:14" x14ac:dyDescent="0.2">
      <c r="A226" s="3" t="s">
        <v>38</v>
      </c>
      <c r="B226" s="3" t="s">
        <v>499</v>
      </c>
      <c r="C226" s="8" t="s">
        <v>201</v>
      </c>
      <c r="D226" s="8" t="s">
        <v>682</v>
      </c>
      <c r="E226" s="12"/>
      <c r="F226" s="12">
        <v>425.5</v>
      </c>
      <c r="G226" s="8">
        <v>4941.2159341950646</v>
      </c>
      <c r="H226" s="8">
        <v>1848.4555346650998</v>
      </c>
      <c r="I226" s="8">
        <v>1518.9019271445359</v>
      </c>
      <c r="J226" s="8">
        <v>1009.0785193889542</v>
      </c>
      <c r="K226" s="8">
        <v>42.918542890716807</v>
      </c>
      <c r="L226" s="8">
        <v>47.146580493537023</v>
      </c>
      <c r="M226" s="8">
        <f t="shared" ref="M226" si="108">IFERROR(M225/$F226,0)</f>
        <v>9407.7170387779079</v>
      </c>
      <c r="N226" s="8"/>
    </row>
    <row r="227" spans="1:14" x14ac:dyDescent="0.2">
      <c r="A227" s="3" t="str">
        <f>A226</f>
        <v>0770</v>
      </c>
      <c r="B227" s="3" t="str">
        <f>B226</f>
        <v>CROWLCROWLEY COUN</v>
      </c>
      <c r="C227" s="8" t="str">
        <f>C226</f>
        <v xml:space="preserve">$ </v>
      </c>
      <c r="D227" s="8" t="s">
        <v>683</v>
      </c>
      <c r="E227" s="12"/>
      <c r="F227" s="12">
        <v>384</v>
      </c>
      <c r="G227" s="8">
        <v>5475.2275520833327</v>
      </c>
      <c r="H227" s="8">
        <v>2048.2235156249999</v>
      </c>
      <c r="I227" s="8">
        <v>1683.0540885416667</v>
      </c>
      <c r="J227" s="8">
        <v>1118.132578125</v>
      </c>
      <c r="K227" s="8">
        <v>47.556874999999998</v>
      </c>
      <c r="L227" s="8">
        <v>52.241848958333343</v>
      </c>
      <c r="M227" s="8">
        <f t="shared" ref="M227" si="109">IFERROR(M225/$F227,0)</f>
        <v>10424.436458333334</v>
      </c>
      <c r="N227" s="8"/>
    </row>
    <row r="228" spans="1:14" x14ac:dyDescent="0.2">
      <c r="A228" s="3" t="s">
        <v>38</v>
      </c>
      <c r="B228" s="3" t="s">
        <v>499</v>
      </c>
      <c r="C228" s="8" t="s">
        <v>200</v>
      </c>
      <c r="D228" s="9" t="s">
        <v>199</v>
      </c>
      <c r="E228" s="12"/>
      <c r="F228" s="12"/>
      <c r="G228" s="12">
        <v>27.65385622048694</v>
      </c>
      <c r="H228" s="12">
        <v>10.345009055735398</v>
      </c>
      <c r="I228" s="12">
        <v>8.5006395319815127</v>
      </c>
      <c r="J228" s="12">
        <v>5.6473776216197198</v>
      </c>
      <c r="K228" s="12">
        <v>0.24019658928061546</v>
      </c>
      <c r="L228" s="12">
        <v>0.26385909371683358</v>
      </c>
      <c r="M228" s="12">
        <f>IFERROR(($M225/#REF!)*100,0)</f>
        <v>0</v>
      </c>
      <c r="N228" s="8"/>
    </row>
    <row r="229" spans="1:14" x14ac:dyDescent="0.2">
      <c r="A229" s="3" t="s">
        <v>38</v>
      </c>
      <c r="B229" s="3" t="s">
        <v>499</v>
      </c>
      <c r="C229" s="8"/>
      <c r="D229" s="8"/>
      <c r="E229" s="12"/>
      <c r="F229" s="12"/>
      <c r="G229" s="8"/>
      <c r="H229" s="8"/>
      <c r="I229" s="8"/>
      <c r="J229" s="8"/>
      <c r="K229" s="8"/>
      <c r="L229" s="8"/>
      <c r="M229" s="8"/>
      <c r="N229" s="8"/>
    </row>
    <row r="230" spans="1:14" x14ac:dyDescent="0.2">
      <c r="A230" s="3" t="s">
        <v>175</v>
      </c>
      <c r="B230" s="3" t="s">
        <v>500</v>
      </c>
      <c r="C230" s="13"/>
      <c r="D230" s="14" t="s">
        <v>408</v>
      </c>
      <c r="E230" s="15" t="s">
        <v>692</v>
      </c>
      <c r="F230" s="16"/>
      <c r="G230" s="13"/>
      <c r="H230" s="13"/>
      <c r="I230" s="13"/>
      <c r="J230" s="13"/>
      <c r="K230" s="13"/>
      <c r="L230" s="13"/>
      <c r="M230" s="13"/>
      <c r="N230" s="13"/>
    </row>
    <row r="231" spans="1:14" s="18" customFormat="1" x14ac:dyDescent="0.2">
      <c r="A231" s="3" t="s">
        <v>175</v>
      </c>
      <c r="B231" s="3" t="s">
        <v>500</v>
      </c>
      <c r="C231" s="11" t="s">
        <v>201</v>
      </c>
      <c r="D231" s="17" t="s">
        <v>202</v>
      </c>
      <c r="E231" s="11"/>
      <c r="G231" s="18">
        <v>1718491.11</v>
      </c>
      <c r="H231" s="18">
        <v>702593.11</v>
      </c>
      <c r="I231" s="18">
        <v>67029.61</v>
      </c>
      <c r="J231" s="18">
        <v>98542.330000000031</v>
      </c>
      <c r="K231" s="18">
        <v>13780.01</v>
      </c>
      <c r="L231" s="18">
        <v>118180.69</v>
      </c>
      <c r="M231" s="18">
        <f t="shared" ref="M231" si="110">SUM(G231:L231)</f>
        <v>2718616.86</v>
      </c>
      <c r="N231" s="11"/>
    </row>
    <row r="232" spans="1:14" x14ac:dyDescent="0.2">
      <c r="A232" s="3" t="s">
        <v>175</v>
      </c>
      <c r="B232" s="3" t="s">
        <v>500</v>
      </c>
      <c r="C232" s="8" t="s">
        <v>201</v>
      </c>
      <c r="D232" s="8" t="s">
        <v>682</v>
      </c>
      <c r="E232" s="12"/>
      <c r="F232" s="12">
        <v>348</v>
      </c>
      <c r="G232" s="8">
        <v>4938.1928448275867</v>
      </c>
      <c r="H232" s="8">
        <v>2018.9457183908046</v>
      </c>
      <c r="I232" s="8">
        <v>192.61382183908046</v>
      </c>
      <c r="J232" s="8">
        <v>283.16761494252881</v>
      </c>
      <c r="K232" s="8">
        <v>39.597729885057468</v>
      </c>
      <c r="L232" s="8">
        <v>339.59968390804596</v>
      </c>
      <c r="M232" s="8">
        <f t="shared" ref="M232" si="111">IFERROR(M231/$F232,0)</f>
        <v>7812.117413793103</v>
      </c>
      <c r="N232" s="8"/>
    </row>
    <row r="233" spans="1:14" x14ac:dyDescent="0.2">
      <c r="A233" s="3" t="str">
        <f>A232</f>
        <v>0860</v>
      </c>
      <c r="B233" s="3" t="str">
        <f>B232</f>
        <v>CUSTECONSOLIDATED</v>
      </c>
      <c r="C233" s="8" t="str">
        <f>C232</f>
        <v xml:space="preserve">$ </v>
      </c>
      <c r="D233" s="8" t="s">
        <v>683</v>
      </c>
      <c r="E233" s="12"/>
      <c r="F233" s="12">
        <v>356</v>
      </c>
      <c r="G233" s="8">
        <v>4827.2222191011242</v>
      </c>
      <c r="H233" s="8">
        <v>1973.5761516853931</v>
      </c>
      <c r="I233" s="8">
        <v>188.2854213483146</v>
      </c>
      <c r="J233" s="8">
        <v>276.80429775280908</v>
      </c>
      <c r="K233" s="8">
        <v>38.707893258426964</v>
      </c>
      <c r="L233" s="8">
        <v>331.96823033707864</v>
      </c>
      <c r="M233" s="8">
        <f t="shared" ref="M233" si="112">IFERROR(M231/$F233,0)</f>
        <v>7636.564213483146</v>
      </c>
      <c r="N233" s="8"/>
    </row>
    <row r="234" spans="1:14" x14ac:dyDescent="0.2">
      <c r="A234" s="3" t="s">
        <v>175</v>
      </c>
      <c r="B234" s="3" t="s">
        <v>500</v>
      </c>
      <c r="C234" s="8" t="s">
        <v>200</v>
      </c>
      <c r="D234" s="9" t="s">
        <v>199</v>
      </c>
      <c r="E234" s="12"/>
      <c r="F234" s="12"/>
      <c r="G234" s="12">
        <v>25.709932210210464</v>
      </c>
      <c r="H234" s="12">
        <v>10.511326549405858</v>
      </c>
      <c r="I234" s="12">
        <v>1.0028138750027316</v>
      </c>
      <c r="J234" s="12">
        <v>1.4742681003081766</v>
      </c>
      <c r="K234" s="12">
        <v>0.20615941560269244</v>
      </c>
      <c r="L234" s="12">
        <v>1.7680728813638715</v>
      </c>
      <c r="M234" s="12">
        <f>IFERROR(($M231/#REF!)*100,0)</f>
        <v>0</v>
      </c>
      <c r="N234" s="8"/>
    </row>
    <row r="235" spans="1:14" x14ac:dyDescent="0.2">
      <c r="A235" s="3" t="s">
        <v>175</v>
      </c>
      <c r="B235" s="3" t="s">
        <v>500</v>
      </c>
      <c r="C235" s="8"/>
      <c r="D235" s="8"/>
      <c r="E235" s="12"/>
      <c r="F235" s="12"/>
      <c r="G235" s="8"/>
      <c r="H235" s="8"/>
      <c r="I235" s="8"/>
      <c r="J235" s="8"/>
      <c r="K235" s="8"/>
      <c r="L235" s="8"/>
      <c r="M235" s="8"/>
      <c r="N235" s="8"/>
    </row>
    <row r="236" spans="1:14" x14ac:dyDescent="0.2">
      <c r="A236" s="3" t="s">
        <v>106</v>
      </c>
      <c r="B236" s="3" t="s">
        <v>501</v>
      </c>
      <c r="C236" s="13"/>
      <c r="D236" s="14" t="s">
        <v>407</v>
      </c>
      <c r="E236" s="15" t="s">
        <v>406</v>
      </c>
      <c r="F236" s="16"/>
      <c r="G236" s="13"/>
      <c r="H236" s="13"/>
      <c r="I236" s="13"/>
      <c r="J236" s="13"/>
      <c r="K236" s="13"/>
      <c r="L236" s="13"/>
      <c r="M236" s="13"/>
      <c r="N236" s="13"/>
    </row>
    <row r="237" spans="1:14" s="18" customFormat="1" x14ac:dyDescent="0.2">
      <c r="A237" s="3" t="s">
        <v>106</v>
      </c>
      <c r="B237" s="3" t="s">
        <v>501</v>
      </c>
      <c r="C237" s="11" t="s">
        <v>201</v>
      </c>
      <c r="D237" s="17" t="s">
        <v>202</v>
      </c>
      <c r="E237" s="11"/>
      <c r="G237" s="18">
        <v>21690573.660000004</v>
      </c>
      <c r="H237" s="18">
        <v>9040934.5099999998</v>
      </c>
      <c r="I237" s="18">
        <v>2184315.6599999997</v>
      </c>
      <c r="J237" s="18">
        <v>3274939.2800000012</v>
      </c>
      <c r="K237" s="18">
        <v>363306.08000000007</v>
      </c>
      <c r="L237" s="18">
        <v>-647713.04999999993</v>
      </c>
      <c r="M237" s="18">
        <f t="shared" ref="M237" si="113">SUM(G237:L237)</f>
        <v>35906356.140000001</v>
      </c>
      <c r="N237" s="11"/>
    </row>
    <row r="238" spans="1:14" x14ac:dyDescent="0.2">
      <c r="A238" s="3" t="s">
        <v>106</v>
      </c>
      <c r="B238" s="3" t="s">
        <v>501</v>
      </c>
      <c r="C238" s="8" t="s">
        <v>201</v>
      </c>
      <c r="D238" s="8" t="s">
        <v>682</v>
      </c>
      <c r="E238" s="12"/>
      <c r="F238" s="12">
        <v>4715.5</v>
      </c>
      <c r="G238" s="8">
        <v>4599.8459675538124</v>
      </c>
      <c r="H238" s="8">
        <v>1917.2801420846145</v>
      </c>
      <c r="I238" s="8">
        <v>463.22037111653054</v>
      </c>
      <c r="J238" s="8">
        <v>694.50520199342623</v>
      </c>
      <c r="K238" s="8">
        <v>77.045081115470268</v>
      </c>
      <c r="L238" s="8">
        <v>-137.35829710529106</v>
      </c>
      <c r="M238" s="8">
        <f t="shared" ref="M238" si="114">IFERROR(M237/$F238,0)</f>
        <v>7614.5384667585622</v>
      </c>
      <c r="N238" s="8"/>
    </row>
    <row r="239" spans="1:14" x14ac:dyDescent="0.2">
      <c r="A239" s="3" t="str">
        <f>A238</f>
        <v>0870</v>
      </c>
      <c r="B239" s="3" t="str">
        <f>B238</f>
        <v>DELTADELTA COUNTY</v>
      </c>
      <c r="C239" s="8" t="str">
        <f>C238</f>
        <v xml:space="preserve">$ </v>
      </c>
      <c r="D239" s="8" t="s">
        <v>683</v>
      </c>
      <c r="E239" s="12"/>
      <c r="F239" s="12">
        <v>4699</v>
      </c>
      <c r="G239" s="8">
        <v>4615.9977995318159</v>
      </c>
      <c r="H239" s="8">
        <v>1924.0124515854436</v>
      </c>
      <c r="I239" s="8">
        <v>464.84691636518403</v>
      </c>
      <c r="J239" s="8">
        <v>696.94387742072809</v>
      </c>
      <c r="K239" s="8">
        <v>77.315616088529495</v>
      </c>
      <c r="L239" s="8">
        <v>-137.84061502447327</v>
      </c>
      <c r="M239" s="8">
        <f t="shared" ref="M239" si="115">IFERROR(M237/$F239,0)</f>
        <v>7641.2760459672272</v>
      </c>
      <c r="N239" s="8"/>
    </row>
    <row r="240" spans="1:14" x14ac:dyDescent="0.2">
      <c r="A240" s="3" t="s">
        <v>106</v>
      </c>
      <c r="B240" s="3" t="s">
        <v>501</v>
      </c>
      <c r="C240" s="8" t="s">
        <v>200</v>
      </c>
      <c r="D240" s="9" t="s">
        <v>199</v>
      </c>
      <c r="E240" s="12"/>
      <c r="F240" s="12"/>
      <c r="G240" s="12">
        <v>27.45649717164742</v>
      </c>
      <c r="H240" s="12">
        <v>11.444252083596783</v>
      </c>
      <c r="I240" s="12">
        <v>2.7649640659976513</v>
      </c>
      <c r="J240" s="12">
        <v>4.1455040557298508</v>
      </c>
      <c r="K240" s="12">
        <v>0.4598823670743945</v>
      </c>
      <c r="L240" s="12">
        <v>-0.81989217086313437</v>
      </c>
      <c r="M240" s="12">
        <f>IFERROR(($M237/#REF!)*100,0)</f>
        <v>0</v>
      </c>
      <c r="N240" s="8"/>
    </row>
    <row r="241" spans="1:14" x14ac:dyDescent="0.2">
      <c r="A241" s="3" t="s">
        <v>106</v>
      </c>
      <c r="B241" s="3" t="s">
        <v>501</v>
      </c>
      <c r="C241" s="8"/>
      <c r="D241" s="8"/>
      <c r="E241" s="12"/>
      <c r="F241" s="12"/>
      <c r="G241" s="8"/>
      <c r="H241" s="8"/>
      <c r="I241" s="8"/>
      <c r="J241" s="8"/>
      <c r="K241" s="8"/>
      <c r="L241" s="8"/>
      <c r="M241" s="8"/>
      <c r="N241" s="8"/>
    </row>
    <row r="242" spans="1:14" x14ac:dyDescent="0.2">
      <c r="A242" s="3" t="s">
        <v>189</v>
      </c>
      <c r="B242" s="3" t="s">
        <v>502</v>
      </c>
      <c r="C242" s="13"/>
      <c r="D242" s="14" t="s">
        <v>405</v>
      </c>
      <c r="E242" s="15" t="s">
        <v>404</v>
      </c>
      <c r="F242" s="16"/>
      <c r="G242" s="13"/>
      <c r="H242" s="13"/>
      <c r="I242" s="13"/>
      <c r="J242" s="13"/>
      <c r="K242" s="13"/>
      <c r="L242" s="13"/>
      <c r="M242" s="13"/>
      <c r="N242" s="13"/>
    </row>
    <row r="243" spans="1:14" s="18" customFormat="1" x14ac:dyDescent="0.2">
      <c r="A243" s="3" t="s">
        <v>189</v>
      </c>
      <c r="B243" s="3" t="s">
        <v>502</v>
      </c>
      <c r="C243" s="11" t="s">
        <v>201</v>
      </c>
      <c r="D243" s="17" t="s">
        <v>202</v>
      </c>
      <c r="E243" s="11"/>
      <c r="G243" s="18">
        <v>507824210.4999997</v>
      </c>
      <c r="H243" s="18">
        <v>92145892.300000027</v>
      </c>
      <c r="I243" s="18">
        <v>26974976.700000014</v>
      </c>
      <c r="J243" s="18">
        <v>40965600.660000019</v>
      </c>
      <c r="K243" s="18">
        <v>724893.04</v>
      </c>
      <c r="L243" s="18">
        <v>17877701.68</v>
      </c>
      <c r="M243" s="18">
        <f t="shared" ref="M243" si="116">SUM(G243:L243)</f>
        <v>686513274.87999964</v>
      </c>
      <c r="N243" s="11"/>
    </row>
    <row r="244" spans="1:14" x14ac:dyDescent="0.2">
      <c r="A244" s="3" t="s">
        <v>189</v>
      </c>
      <c r="B244" s="3" t="s">
        <v>502</v>
      </c>
      <c r="C244" s="8" t="s">
        <v>201</v>
      </c>
      <c r="D244" s="8" t="s">
        <v>682</v>
      </c>
      <c r="E244" s="12"/>
      <c r="F244" s="12">
        <v>89175.7</v>
      </c>
      <c r="G244" s="8">
        <v>5694.6478749255648</v>
      </c>
      <c r="H244" s="8">
        <v>1033.3071935516068</v>
      </c>
      <c r="I244" s="8">
        <v>302.49245814723088</v>
      </c>
      <c r="J244" s="8">
        <v>459.38075798676118</v>
      </c>
      <c r="K244" s="8">
        <v>8.1288180524515088</v>
      </c>
      <c r="L244" s="8">
        <v>200.47727889996938</v>
      </c>
      <c r="M244" s="8">
        <f t="shared" ref="M244" si="117">IFERROR(M243/$F244,0)</f>
        <v>7698.4343815635839</v>
      </c>
      <c r="N244" s="8"/>
    </row>
    <row r="245" spans="1:14" x14ac:dyDescent="0.2">
      <c r="A245" s="3" t="str">
        <f>A244</f>
        <v>0880</v>
      </c>
      <c r="B245" s="3" t="str">
        <f>B244</f>
        <v>DENVEDENVER COUNT</v>
      </c>
      <c r="C245" s="8" t="str">
        <f>C244</f>
        <v xml:space="preserve">$ </v>
      </c>
      <c r="D245" s="8" t="s">
        <v>683</v>
      </c>
      <c r="E245" s="12"/>
      <c r="F245" s="12">
        <v>87864</v>
      </c>
      <c r="G245" s="8">
        <v>5779.6618694801018</v>
      </c>
      <c r="H245" s="8">
        <v>1048.733181963034</v>
      </c>
      <c r="I245" s="8">
        <v>307.00829349904416</v>
      </c>
      <c r="J245" s="8">
        <v>466.23874009833401</v>
      </c>
      <c r="K245" s="8">
        <v>8.2501711736319763</v>
      </c>
      <c r="L245" s="8">
        <v>203.47015478466722</v>
      </c>
      <c r="M245" s="8">
        <f t="shared" ref="M245" si="118">IFERROR(M243/$F245,0)</f>
        <v>7813.3624109988123</v>
      </c>
      <c r="N245" s="8"/>
    </row>
    <row r="246" spans="1:14" x14ac:dyDescent="0.2">
      <c r="A246" s="3" t="s">
        <v>189</v>
      </c>
      <c r="B246" s="3" t="s">
        <v>502</v>
      </c>
      <c r="C246" s="8" t="s">
        <v>200</v>
      </c>
      <c r="D246" s="9" t="s">
        <v>199</v>
      </c>
      <c r="E246" s="12"/>
      <c r="F246" s="12"/>
      <c r="G246" s="12">
        <v>23.768155416273075</v>
      </c>
      <c r="H246" s="12">
        <v>4.3127874643888457</v>
      </c>
      <c r="I246" s="12">
        <v>1.2625342102627966</v>
      </c>
      <c r="J246" s="12">
        <v>1.9173500260044414</v>
      </c>
      <c r="K246" s="12">
        <v>3.3927823996281609E-2</v>
      </c>
      <c r="L246" s="12">
        <v>0.83674622680480981</v>
      </c>
      <c r="M246" s="12">
        <f>IFERROR(($M243/#REF!)*100,0)</f>
        <v>0</v>
      </c>
      <c r="N246" s="8"/>
    </row>
    <row r="247" spans="1:14" x14ac:dyDescent="0.2">
      <c r="A247" s="3" t="s">
        <v>189</v>
      </c>
      <c r="B247" s="3" t="s">
        <v>502</v>
      </c>
      <c r="C247" s="8"/>
      <c r="D247" s="8"/>
      <c r="E247" s="12"/>
      <c r="F247" s="12"/>
      <c r="G247" s="8"/>
      <c r="H247" s="8"/>
      <c r="I247" s="8"/>
      <c r="J247" s="8"/>
      <c r="K247" s="8"/>
      <c r="L247" s="8"/>
      <c r="M247" s="8"/>
      <c r="N247" s="8"/>
    </row>
    <row r="248" spans="1:14" x14ac:dyDescent="0.2">
      <c r="A248" s="3" t="s">
        <v>116</v>
      </c>
      <c r="B248" s="3" t="s">
        <v>503</v>
      </c>
      <c r="C248" s="13"/>
      <c r="D248" s="14" t="s">
        <v>403</v>
      </c>
      <c r="E248" s="15" t="s">
        <v>402</v>
      </c>
      <c r="F248" s="16"/>
      <c r="G248" s="13"/>
      <c r="H248" s="13"/>
      <c r="I248" s="13"/>
      <c r="J248" s="13"/>
      <c r="K248" s="13"/>
      <c r="L248" s="13"/>
      <c r="M248" s="13"/>
      <c r="N248" s="13"/>
    </row>
    <row r="249" spans="1:14" s="18" customFormat="1" x14ac:dyDescent="0.2">
      <c r="A249" s="3" t="s">
        <v>116</v>
      </c>
      <c r="B249" s="3" t="s">
        <v>503</v>
      </c>
      <c r="C249" s="11" t="s">
        <v>201</v>
      </c>
      <c r="D249" s="17" t="s">
        <v>202</v>
      </c>
      <c r="E249" s="11"/>
      <c r="G249" s="18">
        <v>1320201.05</v>
      </c>
      <c r="H249" s="18">
        <v>585263.79</v>
      </c>
      <c r="I249" s="18">
        <v>364114.87000000005</v>
      </c>
      <c r="J249" s="18">
        <v>216727.06999999998</v>
      </c>
      <c r="K249" s="18">
        <v>27163.99</v>
      </c>
      <c r="L249" s="18">
        <v>3567</v>
      </c>
      <c r="M249" s="18">
        <f t="shared" ref="M249" si="119">SUM(G249:L249)</f>
        <v>2517037.77</v>
      </c>
      <c r="N249" s="11"/>
    </row>
    <row r="250" spans="1:14" x14ac:dyDescent="0.2">
      <c r="A250" s="3" t="s">
        <v>116</v>
      </c>
      <c r="B250" s="3" t="s">
        <v>503</v>
      </c>
      <c r="C250" s="8" t="s">
        <v>201</v>
      </c>
      <c r="D250" s="8" t="s">
        <v>682</v>
      </c>
      <c r="E250" s="12"/>
      <c r="F250" s="12">
        <v>252</v>
      </c>
      <c r="G250" s="8">
        <v>5238.8930555555553</v>
      </c>
      <c r="H250" s="8">
        <v>2322.4753571428573</v>
      </c>
      <c r="I250" s="8">
        <v>1444.900277777778</v>
      </c>
      <c r="J250" s="8">
        <v>860.02805555555551</v>
      </c>
      <c r="K250" s="8">
        <v>107.79361111111112</v>
      </c>
      <c r="L250" s="8">
        <v>14.154761904761905</v>
      </c>
      <c r="M250" s="8">
        <f t="shared" ref="M250" si="120">IFERROR(M249/$F250,0)</f>
        <v>9988.2451190476186</v>
      </c>
      <c r="N250" s="8"/>
    </row>
    <row r="251" spans="1:14" x14ac:dyDescent="0.2">
      <c r="A251" s="3" t="str">
        <f>A250</f>
        <v>0890</v>
      </c>
      <c r="B251" s="3" t="str">
        <f>B250</f>
        <v>DOLORDOLORES COUN</v>
      </c>
      <c r="C251" s="8" t="str">
        <f>C250</f>
        <v xml:space="preserve">$ </v>
      </c>
      <c r="D251" s="8" t="s">
        <v>683</v>
      </c>
      <c r="E251" s="12"/>
      <c r="F251" s="12">
        <v>263</v>
      </c>
      <c r="G251" s="8">
        <v>5019.7758555133078</v>
      </c>
      <c r="H251" s="8">
        <v>2225.3376045627379</v>
      </c>
      <c r="I251" s="8">
        <v>1384.4671863117874</v>
      </c>
      <c r="J251" s="8">
        <v>824.05730038022807</v>
      </c>
      <c r="K251" s="8">
        <v>103.28513307984791</v>
      </c>
      <c r="L251" s="8">
        <v>13.562737642585551</v>
      </c>
      <c r="M251" s="8">
        <f t="shared" ref="M251" si="121">IFERROR(M249/$F251,0)</f>
        <v>9570.4858174904948</v>
      </c>
      <c r="N251" s="8"/>
    </row>
    <row r="252" spans="1:14" x14ac:dyDescent="0.2">
      <c r="A252" s="3" t="s">
        <v>116</v>
      </c>
      <c r="B252" s="3" t="s">
        <v>503</v>
      </c>
      <c r="C252" s="8" t="s">
        <v>200</v>
      </c>
      <c r="D252" s="9" t="s">
        <v>199</v>
      </c>
      <c r="E252" s="12"/>
      <c r="F252" s="12"/>
      <c r="G252" s="12">
        <v>21.225420937488089</v>
      </c>
      <c r="H252" s="12">
        <v>9.4095291790743776</v>
      </c>
      <c r="I252" s="12">
        <v>5.8540260859122588</v>
      </c>
      <c r="J252" s="12">
        <v>3.4844111730546237</v>
      </c>
      <c r="K252" s="12">
        <v>0.43672675619498791</v>
      </c>
      <c r="L252" s="12">
        <v>5.7348141394085402E-2</v>
      </c>
      <c r="M252" s="12">
        <f>IFERROR(($M249/#REF!)*100,0)</f>
        <v>0</v>
      </c>
      <c r="N252" s="8"/>
    </row>
    <row r="253" spans="1:14" x14ac:dyDescent="0.2">
      <c r="A253" s="3" t="s">
        <v>116</v>
      </c>
      <c r="B253" s="3" t="s">
        <v>503</v>
      </c>
      <c r="C253" s="8"/>
      <c r="D253" s="8"/>
      <c r="E253" s="12"/>
      <c r="F253" s="12"/>
      <c r="G253" s="8"/>
      <c r="H253" s="8"/>
      <c r="I253" s="8"/>
      <c r="J253" s="8"/>
      <c r="K253" s="8"/>
      <c r="L253" s="8"/>
      <c r="M253" s="8"/>
      <c r="N253" s="8"/>
    </row>
    <row r="254" spans="1:14" x14ac:dyDescent="0.2">
      <c r="A254" s="3" t="s">
        <v>24</v>
      </c>
      <c r="B254" s="3" t="s">
        <v>504</v>
      </c>
      <c r="C254" s="13"/>
      <c r="D254" s="14" t="s">
        <v>401</v>
      </c>
      <c r="E254" s="15" t="s">
        <v>400</v>
      </c>
      <c r="F254" s="16"/>
      <c r="G254" s="13"/>
      <c r="H254" s="13"/>
      <c r="I254" s="13"/>
      <c r="J254" s="13"/>
      <c r="K254" s="13"/>
      <c r="L254" s="13"/>
      <c r="M254" s="13"/>
      <c r="N254" s="13"/>
    </row>
    <row r="255" spans="1:14" s="18" customFormat="1" x14ac:dyDescent="0.2">
      <c r="A255" s="3" t="s">
        <v>24</v>
      </c>
      <c r="B255" s="3" t="s">
        <v>504</v>
      </c>
      <c r="C255" s="11" t="s">
        <v>201</v>
      </c>
      <c r="D255" s="17" t="s">
        <v>202</v>
      </c>
      <c r="E255" s="11"/>
      <c r="G255" s="18">
        <v>306225024.63000053</v>
      </c>
      <c r="H255" s="18">
        <v>121137809.19000004</v>
      </c>
      <c r="I255" s="18">
        <v>31812685.640000001</v>
      </c>
      <c r="J255" s="18">
        <v>21997339.209999993</v>
      </c>
      <c r="K255" s="18">
        <v>3613552.7600000002</v>
      </c>
      <c r="L255" s="18">
        <v>1097106.0499999998</v>
      </c>
      <c r="M255" s="18">
        <f t="shared" ref="M255" si="122">SUM(G255:L255)</f>
        <v>485883517.48000056</v>
      </c>
      <c r="N255" s="11"/>
    </row>
    <row r="256" spans="1:14" x14ac:dyDescent="0.2">
      <c r="A256" s="3" t="s">
        <v>24</v>
      </c>
      <c r="B256" s="3" t="s">
        <v>504</v>
      </c>
      <c r="C256" s="8" t="s">
        <v>201</v>
      </c>
      <c r="D256" s="8" t="s">
        <v>682</v>
      </c>
      <c r="E256" s="12"/>
      <c r="F256" s="12">
        <v>63157.880000000005</v>
      </c>
      <c r="G256" s="8">
        <v>4848.5640213066126</v>
      </c>
      <c r="H256" s="8">
        <v>1918.0157597120112</v>
      </c>
      <c r="I256" s="8">
        <v>503.70097349689377</v>
      </c>
      <c r="J256" s="8">
        <v>348.29128542629979</v>
      </c>
      <c r="K256" s="8">
        <v>57.214598716739701</v>
      </c>
      <c r="L256" s="8">
        <v>17.37084984486496</v>
      </c>
      <c r="M256" s="8">
        <f t="shared" ref="M256" si="123">IFERROR(M255/$F256,0)</f>
        <v>7693.1574885034224</v>
      </c>
      <c r="N256" s="8"/>
    </row>
    <row r="257" spans="1:14" x14ac:dyDescent="0.2">
      <c r="A257" s="3" t="str">
        <f>A256</f>
        <v>0900</v>
      </c>
      <c r="B257" s="3" t="str">
        <f>B256</f>
        <v>DOUGLDOUGLAS COUN</v>
      </c>
      <c r="C257" s="8" t="str">
        <f>C256</f>
        <v xml:space="preserve">$ </v>
      </c>
      <c r="D257" s="8" t="s">
        <v>683</v>
      </c>
      <c r="E257" s="12"/>
      <c r="F257" s="12">
        <v>62872</v>
      </c>
      <c r="G257" s="8">
        <v>4870.6105202634008</v>
      </c>
      <c r="H257" s="8">
        <v>1926.7370083662049</v>
      </c>
      <c r="I257" s="8">
        <v>505.99130996309964</v>
      </c>
      <c r="J257" s="8">
        <v>349.87497152945656</v>
      </c>
      <c r="K257" s="8">
        <v>57.47475442168215</v>
      </c>
      <c r="L257" s="8">
        <v>17.449835379819312</v>
      </c>
      <c r="M257" s="8">
        <f t="shared" ref="M257" si="124">IFERROR(M255/$F257,0)</f>
        <v>7728.1383999236632</v>
      </c>
      <c r="N257" s="8"/>
    </row>
    <row r="258" spans="1:14" x14ac:dyDescent="0.2">
      <c r="A258" s="3" t="s">
        <v>24</v>
      </c>
      <c r="B258" s="3" t="s">
        <v>504</v>
      </c>
      <c r="C258" s="8" t="s">
        <v>200</v>
      </c>
      <c r="D258" s="9" t="s">
        <v>199</v>
      </c>
      <c r="E258" s="12"/>
      <c r="F258" s="12"/>
      <c r="G258" s="12">
        <v>27.192322162117204</v>
      </c>
      <c r="H258" s="12">
        <v>10.756855477398014</v>
      </c>
      <c r="I258" s="12">
        <v>2.8249186943825322</v>
      </c>
      <c r="J258" s="12">
        <v>1.9533306764541005</v>
      </c>
      <c r="K258" s="12">
        <v>0.3208780566462604</v>
      </c>
      <c r="L258" s="12">
        <v>9.7421369117869167E-2</v>
      </c>
      <c r="M258" s="12">
        <f>IFERROR(($M255/#REF!)*100,0)</f>
        <v>0</v>
      </c>
      <c r="N258" s="8"/>
    </row>
    <row r="259" spans="1:14" x14ac:dyDescent="0.2">
      <c r="A259" s="3" t="s">
        <v>24</v>
      </c>
      <c r="B259" s="3" t="s">
        <v>504</v>
      </c>
      <c r="C259" s="8"/>
      <c r="D259" s="8"/>
      <c r="E259" s="12"/>
      <c r="F259" s="12"/>
      <c r="G259" s="8"/>
      <c r="H259" s="8"/>
      <c r="I259" s="8"/>
      <c r="J259" s="8"/>
      <c r="K259" s="8"/>
      <c r="L259" s="8"/>
      <c r="M259" s="8"/>
      <c r="N259" s="8"/>
    </row>
    <row r="260" spans="1:14" x14ac:dyDescent="0.2">
      <c r="A260" s="3" t="s">
        <v>29</v>
      </c>
      <c r="B260" s="3" t="s">
        <v>505</v>
      </c>
      <c r="C260" s="13"/>
      <c r="D260" s="14" t="s">
        <v>399</v>
      </c>
      <c r="E260" s="15" t="s">
        <v>398</v>
      </c>
      <c r="F260" s="16"/>
      <c r="G260" s="13"/>
      <c r="H260" s="13"/>
      <c r="I260" s="13"/>
      <c r="J260" s="13"/>
      <c r="K260" s="13"/>
      <c r="L260" s="13"/>
      <c r="M260" s="13"/>
      <c r="N260" s="13"/>
    </row>
    <row r="261" spans="1:14" s="18" customFormat="1" x14ac:dyDescent="0.2">
      <c r="A261" s="3" t="s">
        <v>29</v>
      </c>
      <c r="B261" s="3" t="s">
        <v>505</v>
      </c>
      <c r="C261" s="11" t="s">
        <v>201</v>
      </c>
      <c r="D261" s="17" t="s">
        <v>202</v>
      </c>
      <c r="E261" s="11"/>
      <c r="G261" s="18">
        <v>40668678.799999997</v>
      </c>
      <c r="H261" s="18">
        <v>16024300.860000001</v>
      </c>
      <c r="I261" s="18">
        <v>1934691.33</v>
      </c>
      <c r="J261" s="18">
        <v>1781109.5000000005</v>
      </c>
      <c r="K261" s="18">
        <v>219615.8</v>
      </c>
      <c r="L261" s="18">
        <v>969288.62000000011</v>
      </c>
      <c r="M261" s="18">
        <f t="shared" ref="M261" si="125">SUM(G261:L261)</f>
        <v>61597684.909999989</v>
      </c>
      <c r="N261" s="11"/>
    </row>
    <row r="262" spans="1:14" x14ac:dyDescent="0.2">
      <c r="A262" s="3" t="s">
        <v>29</v>
      </c>
      <c r="B262" s="3" t="s">
        <v>505</v>
      </c>
      <c r="C262" s="8" t="s">
        <v>201</v>
      </c>
      <c r="D262" s="8" t="s">
        <v>682</v>
      </c>
      <c r="E262" s="12"/>
      <c r="F262" s="12">
        <v>6574.8</v>
      </c>
      <c r="G262" s="8">
        <v>6185.5385410963063</v>
      </c>
      <c r="H262" s="8">
        <v>2437.2301606132505</v>
      </c>
      <c r="I262" s="8">
        <v>294.25858277057858</v>
      </c>
      <c r="J262" s="8">
        <v>270.89941899373372</v>
      </c>
      <c r="K262" s="8">
        <v>33.402658636004134</v>
      </c>
      <c r="L262" s="8">
        <v>147.42480683823084</v>
      </c>
      <c r="M262" s="8">
        <f t="shared" ref="M262" si="126">IFERROR(M261/$F262,0)</f>
        <v>9368.7541689481022</v>
      </c>
      <c r="N262" s="8"/>
    </row>
    <row r="263" spans="1:14" x14ac:dyDescent="0.2">
      <c r="A263" s="3" t="str">
        <f>A262</f>
        <v>0910</v>
      </c>
      <c r="B263" s="3" t="str">
        <f>B262</f>
        <v>EAGLEEAGLE COUNTY</v>
      </c>
      <c r="C263" s="8" t="str">
        <f>C262</f>
        <v xml:space="preserve">$ </v>
      </c>
      <c r="D263" s="8" t="s">
        <v>683</v>
      </c>
      <c r="E263" s="12"/>
      <c r="F263" s="12">
        <v>6623</v>
      </c>
      <c r="G263" s="8">
        <v>6140.5222406764306</v>
      </c>
      <c r="H263" s="8">
        <v>2419.4928068850977</v>
      </c>
      <c r="I263" s="8">
        <v>292.11706628416124</v>
      </c>
      <c r="J263" s="8">
        <v>268.92790276309836</v>
      </c>
      <c r="K263" s="8">
        <v>33.159565151743919</v>
      </c>
      <c r="L263" s="8">
        <v>146.35189793145102</v>
      </c>
      <c r="M263" s="8">
        <f t="shared" ref="M263" si="127">IFERROR(M261/$F263,0)</f>
        <v>9300.5714796919801</v>
      </c>
      <c r="N263" s="8"/>
    </row>
    <row r="264" spans="1:14" x14ac:dyDescent="0.2">
      <c r="A264" s="3" t="s">
        <v>29</v>
      </c>
      <c r="B264" s="3" t="s">
        <v>505</v>
      </c>
      <c r="C264" s="8" t="s">
        <v>200</v>
      </c>
      <c r="D264" s="9" t="s">
        <v>199</v>
      </c>
      <c r="E264" s="12"/>
      <c r="F264" s="12"/>
      <c r="G264" s="12">
        <v>27.943330654034668</v>
      </c>
      <c r="H264" s="12">
        <v>11.010250409971819</v>
      </c>
      <c r="I264" s="12">
        <v>1.3293207732060408</v>
      </c>
      <c r="J264" s="12">
        <v>1.2237951455050067</v>
      </c>
      <c r="K264" s="12">
        <v>0.15089737599861119</v>
      </c>
      <c r="L264" s="12">
        <v>0.66599538531979485</v>
      </c>
      <c r="M264" s="12">
        <f>IFERROR(($M261/#REF!)*100,0)</f>
        <v>0</v>
      </c>
      <c r="N264" s="8"/>
    </row>
    <row r="265" spans="1:14" x14ac:dyDescent="0.2">
      <c r="A265" s="3" t="s">
        <v>29</v>
      </c>
      <c r="B265" s="3" t="s">
        <v>505</v>
      </c>
      <c r="C265" s="8"/>
      <c r="D265" s="8"/>
      <c r="E265" s="12"/>
      <c r="F265" s="12"/>
      <c r="G265" s="8"/>
      <c r="H265" s="8"/>
      <c r="I265" s="8"/>
      <c r="J265" s="8"/>
      <c r="K265" s="8"/>
      <c r="L265" s="8"/>
      <c r="M265" s="8"/>
      <c r="N265" s="8"/>
    </row>
    <row r="266" spans="1:14" x14ac:dyDescent="0.2">
      <c r="A266" s="3" t="s">
        <v>156</v>
      </c>
      <c r="B266" s="3" t="s">
        <v>506</v>
      </c>
      <c r="C266" s="13"/>
      <c r="D266" s="14" t="s">
        <v>394</v>
      </c>
      <c r="E266" s="15" t="s">
        <v>688</v>
      </c>
      <c r="F266" s="16"/>
      <c r="G266" s="13"/>
      <c r="H266" s="13"/>
      <c r="I266" s="13"/>
      <c r="J266" s="13"/>
      <c r="K266" s="13"/>
      <c r="L266" s="13"/>
      <c r="M266" s="13"/>
      <c r="N266" s="13"/>
    </row>
    <row r="267" spans="1:14" s="18" customFormat="1" x14ac:dyDescent="0.2">
      <c r="A267" s="3" t="s">
        <v>156</v>
      </c>
      <c r="B267" s="3" t="s">
        <v>506</v>
      </c>
      <c r="C267" s="11" t="s">
        <v>201</v>
      </c>
      <c r="D267" s="17" t="s">
        <v>202</v>
      </c>
      <c r="E267" s="11"/>
      <c r="G267" s="18">
        <v>10939769.820000004</v>
      </c>
      <c r="H267" s="18">
        <v>4396422.3800000008</v>
      </c>
      <c r="I267" s="18">
        <v>1440722.7999999998</v>
      </c>
      <c r="J267" s="18">
        <v>1554026.7200000004</v>
      </c>
      <c r="K267" s="18">
        <v>323854.69</v>
      </c>
      <c r="L267" s="18">
        <v>52562.81</v>
      </c>
      <c r="M267" s="18">
        <f t="shared" ref="M267" si="128">SUM(G267:L267)</f>
        <v>18707359.220000003</v>
      </c>
      <c r="N267" s="11"/>
    </row>
    <row r="268" spans="1:14" x14ac:dyDescent="0.2">
      <c r="A268" s="3" t="s">
        <v>156</v>
      </c>
      <c r="B268" s="3" t="s">
        <v>506</v>
      </c>
      <c r="C268" s="8" t="s">
        <v>201</v>
      </c>
      <c r="D268" s="8" t="s">
        <v>682</v>
      </c>
      <c r="E268" s="12"/>
      <c r="F268" s="12">
        <v>2310.6999999999998</v>
      </c>
      <c r="G268" s="8">
        <v>4734.3964253256609</v>
      </c>
      <c r="H268" s="8">
        <v>1902.6365949712213</v>
      </c>
      <c r="I268" s="8">
        <v>623.50058423854239</v>
      </c>
      <c r="J268" s="8">
        <v>672.5350413294675</v>
      </c>
      <c r="K268" s="8">
        <v>140.15436447829663</v>
      </c>
      <c r="L268" s="8">
        <v>22.74757000043277</v>
      </c>
      <c r="M268" s="8">
        <f t="shared" ref="M268" si="129">IFERROR(M267/$F268,0)</f>
        <v>8095.9705803436209</v>
      </c>
      <c r="N268" s="8"/>
    </row>
    <row r="269" spans="1:14" x14ac:dyDescent="0.2">
      <c r="A269" s="3" t="str">
        <f>A268</f>
        <v>0920</v>
      </c>
      <c r="B269" s="3" t="str">
        <f>B268</f>
        <v>ELBERELIZABETH C-</v>
      </c>
      <c r="C269" s="8" t="str">
        <f>C268</f>
        <v xml:space="preserve">$ </v>
      </c>
      <c r="D269" s="8" t="s">
        <v>683</v>
      </c>
      <c r="E269" s="12"/>
      <c r="F269" s="12">
        <v>2474</v>
      </c>
      <c r="G269" s="8">
        <v>4421.895642683914</v>
      </c>
      <c r="H269" s="8">
        <v>1777.0502748585291</v>
      </c>
      <c r="I269" s="8">
        <v>582.34551333872264</v>
      </c>
      <c r="J269" s="8">
        <v>628.14337914308828</v>
      </c>
      <c r="K269" s="8">
        <v>130.90327000808406</v>
      </c>
      <c r="L269" s="8">
        <v>21.246083265966046</v>
      </c>
      <c r="M269" s="8">
        <f t="shared" ref="M269" si="130">IFERROR(M267/$F269,0)</f>
        <v>7561.5841632983038</v>
      </c>
      <c r="N269" s="8"/>
    </row>
    <row r="270" spans="1:14" x14ac:dyDescent="0.2">
      <c r="A270" s="3" t="s">
        <v>156</v>
      </c>
      <c r="B270" s="3" t="s">
        <v>506</v>
      </c>
      <c r="C270" s="8" t="s">
        <v>200</v>
      </c>
      <c r="D270" s="9" t="s">
        <v>199</v>
      </c>
      <c r="E270" s="12"/>
      <c r="F270" s="12"/>
      <c r="G270" s="12">
        <v>32.400633870313492</v>
      </c>
      <c r="H270" s="12">
        <v>13.021011796172527</v>
      </c>
      <c r="I270" s="12">
        <v>4.2670305426419715</v>
      </c>
      <c r="J270" s="12">
        <v>4.6026060518523932</v>
      </c>
      <c r="K270" s="12">
        <v>0.95916983725658234</v>
      </c>
      <c r="L270" s="12">
        <v>0.1556768003373632</v>
      </c>
      <c r="M270" s="12">
        <f>IFERROR(($M267/#REF!)*100,0)</f>
        <v>0</v>
      </c>
      <c r="N270" s="8"/>
    </row>
    <row r="271" spans="1:14" x14ac:dyDescent="0.2">
      <c r="A271" s="3" t="s">
        <v>156</v>
      </c>
      <c r="B271" s="3" t="s">
        <v>506</v>
      </c>
      <c r="C271" s="8"/>
      <c r="D271" s="8"/>
      <c r="E271" s="12"/>
      <c r="F271" s="12"/>
      <c r="G271" s="8"/>
      <c r="H271" s="8"/>
      <c r="I271" s="8"/>
      <c r="J271" s="8"/>
      <c r="K271" s="8"/>
      <c r="L271" s="8"/>
      <c r="M271" s="8"/>
      <c r="N271" s="8"/>
    </row>
    <row r="272" spans="1:14" x14ac:dyDescent="0.2">
      <c r="A272" s="3" t="s">
        <v>134</v>
      </c>
      <c r="B272" s="3" t="s">
        <v>507</v>
      </c>
      <c r="C272" s="13"/>
      <c r="D272" s="14" t="s">
        <v>394</v>
      </c>
      <c r="E272" s="15" t="s">
        <v>397</v>
      </c>
      <c r="F272" s="16"/>
      <c r="G272" s="13"/>
      <c r="H272" s="13"/>
      <c r="I272" s="13"/>
      <c r="J272" s="13"/>
      <c r="K272" s="13"/>
      <c r="L272" s="13"/>
      <c r="M272" s="13"/>
      <c r="N272" s="13"/>
    </row>
    <row r="273" spans="1:14" s="18" customFormat="1" x14ac:dyDescent="0.2">
      <c r="A273" s="3" t="s">
        <v>134</v>
      </c>
      <c r="B273" s="3" t="s">
        <v>507</v>
      </c>
      <c r="C273" s="11" t="s">
        <v>201</v>
      </c>
      <c r="D273" s="17" t="s">
        <v>202</v>
      </c>
      <c r="E273" s="11"/>
      <c r="G273" s="18">
        <v>1361539.8100000003</v>
      </c>
      <c r="H273" s="18">
        <v>591090.19999999984</v>
      </c>
      <c r="I273" s="18">
        <v>368971.40999999992</v>
      </c>
      <c r="J273" s="18">
        <v>202761.04000000004</v>
      </c>
      <c r="K273" s="18">
        <v>588</v>
      </c>
      <c r="L273" s="18">
        <v>908</v>
      </c>
      <c r="M273" s="18">
        <f t="shared" ref="M273" si="131">SUM(G273:L273)</f>
        <v>2525858.46</v>
      </c>
      <c r="N273" s="11"/>
    </row>
    <row r="274" spans="1:14" x14ac:dyDescent="0.2">
      <c r="A274" s="3" t="s">
        <v>134</v>
      </c>
      <c r="B274" s="3" t="s">
        <v>507</v>
      </c>
      <c r="C274" s="8" t="s">
        <v>201</v>
      </c>
      <c r="D274" s="8" t="s">
        <v>682</v>
      </c>
      <c r="E274" s="12"/>
      <c r="F274" s="12">
        <v>284.5</v>
      </c>
      <c r="G274" s="8">
        <v>4785.7286818980674</v>
      </c>
      <c r="H274" s="8">
        <v>2077.645694200351</v>
      </c>
      <c r="I274" s="8">
        <v>1296.9118101933213</v>
      </c>
      <c r="J274" s="8">
        <v>712.69258347978928</v>
      </c>
      <c r="K274" s="8">
        <v>2.0667838312829527</v>
      </c>
      <c r="L274" s="8">
        <v>3.1915641476274166</v>
      </c>
      <c r="M274" s="8">
        <f t="shared" ref="M274" si="132">IFERROR(M273/$F274,0)</f>
        <v>8878.2371177504392</v>
      </c>
      <c r="N274" s="8"/>
    </row>
    <row r="275" spans="1:14" x14ac:dyDescent="0.2">
      <c r="A275" s="3" t="str">
        <f>A274</f>
        <v>0930</v>
      </c>
      <c r="B275" s="3" t="str">
        <f>B274</f>
        <v>ELBERKIOWA C-2</v>
      </c>
      <c r="C275" s="8" t="str">
        <f>C274</f>
        <v xml:space="preserve">$ </v>
      </c>
      <c r="D275" s="8" t="s">
        <v>683</v>
      </c>
      <c r="E275" s="12"/>
      <c r="F275" s="12">
        <v>309</v>
      </c>
      <c r="G275" s="8">
        <v>4406.2777022653727</v>
      </c>
      <c r="H275" s="8">
        <v>1912.9132686084138</v>
      </c>
      <c r="I275" s="8">
        <v>1194.0822330097085</v>
      </c>
      <c r="J275" s="8">
        <v>656.18459546925578</v>
      </c>
      <c r="K275" s="8">
        <v>1.9029126213592233</v>
      </c>
      <c r="L275" s="8">
        <v>2.9385113268608416</v>
      </c>
      <c r="M275" s="8">
        <f t="shared" ref="M275" si="133">IFERROR(M273/$F275,0)</f>
        <v>8174.2992233009709</v>
      </c>
      <c r="N275" s="8"/>
    </row>
    <row r="276" spans="1:14" x14ac:dyDescent="0.2">
      <c r="A276" s="3" t="s">
        <v>134</v>
      </c>
      <c r="B276" s="3" t="s">
        <v>507</v>
      </c>
      <c r="C276" s="8" t="s">
        <v>200</v>
      </c>
      <c r="D276" s="9" t="s">
        <v>199</v>
      </c>
      <c r="E276" s="12"/>
      <c r="F276" s="12"/>
      <c r="G276" s="12">
        <v>28.312641542562869</v>
      </c>
      <c r="H276" s="12">
        <v>12.291469429690627</v>
      </c>
      <c r="I276" s="12">
        <v>7.6726036169181064</v>
      </c>
      <c r="J276" s="12">
        <v>4.216329630726884</v>
      </c>
      <c r="K276" s="12">
        <v>1.2227210034370543E-2</v>
      </c>
      <c r="L276" s="12">
        <v>1.8881473998653833E-2</v>
      </c>
      <c r="M276" s="12">
        <f>IFERROR(($M273/#REF!)*100,0)</f>
        <v>0</v>
      </c>
      <c r="N276" s="8"/>
    </row>
    <row r="277" spans="1:14" x14ac:dyDescent="0.2">
      <c r="A277" s="3" t="s">
        <v>134</v>
      </c>
      <c r="B277" s="3" t="s">
        <v>507</v>
      </c>
      <c r="C277" s="8"/>
      <c r="D277" s="8"/>
      <c r="E277" s="12"/>
      <c r="F277" s="12"/>
      <c r="G277" s="8"/>
      <c r="H277" s="8"/>
      <c r="I277" s="8"/>
      <c r="J277" s="8"/>
      <c r="K277" s="8"/>
      <c r="L277" s="8"/>
      <c r="M277" s="8"/>
      <c r="N277" s="8"/>
    </row>
    <row r="278" spans="1:14" x14ac:dyDescent="0.2">
      <c r="A278" s="3" t="s">
        <v>88</v>
      </c>
      <c r="B278" s="3" t="s">
        <v>508</v>
      </c>
      <c r="C278" s="13"/>
      <c r="D278" s="14" t="s">
        <v>394</v>
      </c>
      <c r="E278" s="15" t="s">
        <v>396</v>
      </c>
      <c r="F278" s="16"/>
      <c r="G278" s="13"/>
      <c r="H278" s="13"/>
      <c r="I278" s="13"/>
      <c r="J278" s="13"/>
      <c r="K278" s="13"/>
      <c r="L278" s="13"/>
      <c r="M278" s="13"/>
      <c r="N278" s="13"/>
    </row>
    <row r="279" spans="1:14" s="18" customFormat="1" x14ac:dyDescent="0.2">
      <c r="A279" s="3" t="s">
        <v>88</v>
      </c>
      <c r="B279" s="3" t="s">
        <v>508</v>
      </c>
      <c r="C279" s="11" t="s">
        <v>201</v>
      </c>
      <c r="D279" s="17" t="s">
        <v>202</v>
      </c>
      <c r="E279" s="11"/>
      <c r="G279" s="18">
        <v>1906569.3599999996</v>
      </c>
      <c r="H279" s="18">
        <v>639905.23999999987</v>
      </c>
      <c r="I279" s="18">
        <v>330251.88</v>
      </c>
      <c r="J279" s="18">
        <v>460037.9800000001</v>
      </c>
      <c r="K279" s="18">
        <v>0</v>
      </c>
      <c r="L279" s="18">
        <v>3893</v>
      </c>
      <c r="M279" s="18">
        <f t="shared" ref="M279" si="134">SUM(G279:L279)</f>
        <v>3340657.4599999995</v>
      </c>
      <c r="N279" s="11"/>
    </row>
    <row r="280" spans="1:14" x14ac:dyDescent="0.2">
      <c r="A280" s="3" t="s">
        <v>88</v>
      </c>
      <c r="B280" s="3" t="s">
        <v>508</v>
      </c>
      <c r="C280" s="8" t="s">
        <v>201</v>
      </c>
      <c r="D280" s="8" t="s">
        <v>682</v>
      </c>
      <c r="E280" s="12"/>
      <c r="F280" s="12">
        <v>337.5</v>
      </c>
      <c r="G280" s="8">
        <v>5649.094399999999</v>
      </c>
      <c r="H280" s="8">
        <v>1896.0155259259257</v>
      </c>
      <c r="I280" s="8">
        <v>978.52408888888885</v>
      </c>
      <c r="J280" s="8">
        <v>1363.0754962962965</v>
      </c>
      <c r="K280" s="8">
        <v>0</v>
      </c>
      <c r="L280" s="8">
        <v>11.534814814814816</v>
      </c>
      <c r="M280" s="8">
        <f t="shared" ref="M280" si="135">IFERROR(M279/$F280,0)</f>
        <v>9898.2443259259253</v>
      </c>
      <c r="N280" s="8"/>
    </row>
    <row r="281" spans="1:14" x14ac:dyDescent="0.2">
      <c r="A281" s="3" t="str">
        <f>A280</f>
        <v>0940</v>
      </c>
      <c r="B281" s="3" t="str">
        <f>B280</f>
        <v>ELBERBIG SANDY 10</v>
      </c>
      <c r="C281" s="8" t="str">
        <f>C280</f>
        <v xml:space="preserve">$ </v>
      </c>
      <c r="D281" s="8" t="s">
        <v>683</v>
      </c>
      <c r="E281" s="12"/>
      <c r="F281" s="12">
        <v>361</v>
      </c>
      <c r="G281" s="8">
        <v>5281.3555678670346</v>
      </c>
      <c r="H281" s="8">
        <v>1772.5906925207753</v>
      </c>
      <c r="I281" s="8">
        <v>914.8251523545706</v>
      </c>
      <c r="J281" s="8">
        <v>1274.3434349030474</v>
      </c>
      <c r="K281" s="8">
        <v>0</v>
      </c>
      <c r="L281" s="8">
        <v>10.78393351800554</v>
      </c>
      <c r="M281" s="8">
        <f t="shared" ref="M281" si="136">IFERROR(M279/$F281,0)</f>
        <v>9253.8987811634343</v>
      </c>
      <c r="N281" s="8"/>
    </row>
    <row r="282" spans="1:14" x14ac:dyDescent="0.2">
      <c r="A282" s="3" t="s">
        <v>88</v>
      </c>
      <c r="B282" s="3" t="s">
        <v>508</v>
      </c>
      <c r="C282" s="8" t="s">
        <v>200</v>
      </c>
      <c r="D282" s="9" t="s">
        <v>199</v>
      </c>
      <c r="E282" s="12"/>
      <c r="F282" s="12"/>
      <c r="G282" s="12">
        <v>33.607219120129329</v>
      </c>
      <c r="H282" s="12">
        <v>11.279650280752938</v>
      </c>
      <c r="I282" s="12">
        <v>5.8213708500983454</v>
      </c>
      <c r="J282" s="12">
        <v>8.1091186724209603</v>
      </c>
      <c r="K282" s="12">
        <v>0</v>
      </c>
      <c r="L282" s="12">
        <v>6.8622158091674934E-2</v>
      </c>
      <c r="M282" s="12">
        <f>IFERROR(($M279/#REF!)*100,0)</f>
        <v>0</v>
      </c>
      <c r="N282" s="8"/>
    </row>
    <row r="283" spans="1:14" x14ac:dyDescent="0.2">
      <c r="A283" s="3" t="s">
        <v>88</v>
      </c>
      <c r="B283" s="3" t="s">
        <v>508</v>
      </c>
      <c r="C283" s="8"/>
      <c r="D283" s="8"/>
      <c r="E283" s="12"/>
      <c r="F283" s="12"/>
      <c r="G283" s="8"/>
      <c r="H283" s="8"/>
      <c r="I283" s="8"/>
      <c r="J283" s="8"/>
      <c r="K283" s="8"/>
      <c r="L283" s="8"/>
      <c r="M283" s="8"/>
      <c r="N283" s="8"/>
    </row>
    <row r="284" spans="1:14" x14ac:dyDescent="0.2">
      <c r="A284" s="3" t="s">
        <v>74</v>
      </c>
      <c r="B284" s="3" t="s">
        <v>509</v>
      </c>
      <c r="C284" s="13"/>
      <c r="D284" s="14" t="s">
        <v>394</v>
      </c>
      <c r="E284" s="15" t="s">
        <v>395</v>
      </c>
      <c r="F284" s="16"/>
      <c r="G284" s="13"/>
      <c r="H284" s="13"/>
      <c r="I284" s="13"/>
      <c r="J284" s="13"/>
      <c r="K284" s="13"/>
      <c r="L284" s="13"/>
      <c r="M284" s="13"/>
      <c r="N284" s="13"/>
    </row>
    <row r="285" spans="1:14" s="18" customFormat="1" x14ac:dyDescent="0.2">
      <c r="A285" s="3" t="s">
        <v>74</v>
      </c>
      <c r="B285" s="3" t="s">
        <v>509</v>
      </c>
      <c r="C285" s="11" t="s">
        <v>201</v>
      </c>
      <c r="D285" s="17" t="s">
        <v>202</v>
      </c>
      <c r="E285" s="11"/>
      <c r="G285" s="18">
        <v>1413865.6400000001</v>
      </c>
      <c r="H285" s="18">
        <v>541511.78</v>
      </c>
      <c r="I285" s="18">
        <v>212288.31</v>
      </c>
      <c r="J285" s="18">
        <v>80612.36</v>
      </c>
      <c r="K285" s="18">
        <v>9828.4</v>
      </c>
      <c r="L285" s="18">
        <v>0</v>
      </c>
      <c r="M285" s="18">
        <f t="shared" ref="M285" si="137">SUM(G285:L285)</f>
        <v>2258106.4899999998</v>
      </c>
      <c r="N285" s="11"/>
    </row>
    <row r="286" spans="1:14" x14ac:dyDescent="0.2">
      <c r="A286" s="3" t="s">
        <v>74</v>
      </c>
      <c r="B286" s="3" t="s">
        <v>509</v>
      </c>
      <c r="C286" s="8" t="s">
        <v>201</v>
      </c>
      <c r="D286" s="8" t="s">
        <v>682</v>
      </c>
      <c r="E286" s="12"/>
      <c r="F286" s="12">
        <v>256.3</v>
      </c>
      <c r="G286" s="8">
        <v>5516.4480686695279</v>
      </c>
      <c r="H286" s="8">
        <v>2112.8044479126024</v>
      </c>
      <c r="I286" s="8">
        <v>828.28056964494726</v>
      </c>
      <c r="J286" s="8">
        <v>314.52344908310573</v>
      </c>
      <c r="K286" s="8">
        <v>38.347249317206398</v>
      </c>
      <c r="L286" s="8">
        <v>0</v>
      </c>
      <c r="M286" s="8">
        <f t="shared" ref="M286" si="138">IFERROR(M285/$F286,0)</f>
        <v>8810.4037846273877</v>
      </c>
      <c r="N286" s="8"/>
    </row>
    <row r="287" spans="1:14" x14ac:dyDescent="0.2">
      <c r="A287" s="3" t="str">
        <f>A286</f>
        <v>0950</v>
      </c>
      <c r="B287" s="3" t="str">
        <f>B286</f>
        <v>ELBERELBERT 200</v>
      </c>
      <c r="C287" s="8" t="str">
        <f>C286</f>
        <v xml:space="preserve">$ </v>
      </c>
      <c r="D287" s="8" t="s">
        <v>683</v>
      </c>
      <c r="E287" s="12"/>
      <c r="F287" s="12">
        <v>281</v>
      </c>
      <c r="G287" s="8">
        <v>5031.5503202846976</v>
      </c>
      <c r="H287" s="8">
        <v>1927.0881850533808</v>
      </c>
      <c r="I287" s="8">
        <v>755.47441281138788</v>
      </c>
      <c r="J287" s="8">
        <v>286.8767259786477</v>
      </c>
      <c r="K287" s="8">
        <v>34.976512455516016</v>
      </c>
      <c r="L287" s="8">
        <v>0</v>
      </c>
      <c r="M287" s="8">
        <f t="shared" ref="M287" si="139">IFERROR(M285/$F287,0)</f>
        <v>8035.9661565836286</v>
      </c>
      <c r="N287" s="8"/>
    </row>
    <row r="288" spans="1:14" x14ac:dyDescent="0.2">
      <c r="A288" s="3" t="s">
        <v>74</v>
      </c>
      <c r="B288" s="3" t="s">
        <v>509</v>
      </c>
      <c r="C288" s="8" t="s">
        <v>200</v>
      </c>
      <c r="D288" s="9" t="s">
        <v>199</v>
      </c>
      <c r="E288" s="12"/>
      <c r="F288" s="12"/>
      <c r="G288" s="12">
        <v>31.062553972746304</v>
      </c>
      <c r="H288" s="12">
        <v>11.896985411660419</v>
      </c>
      <c r="I288" s="12">
        <v>4.6639630390608398</v>
      </c>
      <c r="J288" s="12">
        <v>1.771049322176367</v>
      </c>
      <c r="K288" s="12">
        <v>0.21592943263388148</v>
      </c>
      <c r="L288" s="12">
        <v>0</v>
      </c>
      <c r="M288" s="12">
        <f>IFERROR(($M285/#REF!)*100,0)</f>
        <v>0</v>
      </c>
      <c r="N288" s="8"/>
    </row>
    <row r="289" spans="1:14" x14ac:dyDescent="0.2">
      <c r="A289" s="3" t="s">
        <v>74</v>
      </c>
      <c r="B289" s="3" t="s">
        <v>509</v>
      </c>
      <c r="C289" s="8"/>
      <c r="D289" s="8"/>
      <c r="E289" s="12"/>
      <c r="F289" s="12"/>
      <c r="G289" s="8"/>
      <c r="H289" s="8"/>
      <c r="I289" s="8"/>
      <c r="J289" s="8"/>
      <c r="K289" s="8"/>
      <c r="L289" s="8"/>
      <c r="M289" s="8"/>
      <c r="N289" s="8"/>
    </row>
    <row r="290" spans="1:14" x14ac:dyDescent="0.2">
      <c r="A290" s="3" t="s">
        <v>78</v>
      </c>
      <c r="B290" s="3" t="s">
        <v>510</v>
      </c>
      <c r="C290" s="13"/>
      <c r="D290" s="14" t="s">
        <v>394</v>
      </c>
      <c r="E290" s="15" t="s">
        <v>393</v>
      </c>
      <c r="F290" s="16"/>
      <c r="G290" s="13"/>
      <c r="H290" s="13"/>
      <c r="I290" s="13"/>
      <c r="J290" s="13"/>
      <c r="K290" s="13"/>
      <c r="L290" s="13"/>
      <c r="M290" s="13"/>
      <c r="N290" s="13"/>
    </row>
    <row r="291" spans="1:14" s="18" customFormat="1" x14ac:dyDescent="0.2">
      <c r="A291" s="3" t="s">
        <v>78</v>
      </c>
      <c r="B291" s="3" t="s">
        <v>510</v>
      </c>
      <c r="C291" s="11" t="s">
        <v>201</v>
      </c>
      <c r="D291" s="17" t="s">
        <v>202</v>
      </c>
      <c r="E291" s="11"/>
      <c r="G291" s="18">
        <v>517842.42000000004</v>
      </c>
      <c r="H291" s="18">
        <v>294966.48</v>
      </c>
      <c r="I291" s="18">
        <v>21350.089999999997</v>
      </c>
      <c r="J291" s="18">
        <v>80689.47</v>
      </c>
      <c r="K291" s="18">
        <v>3575.59</v>
      </c>
      <c r="L291" s="18">
        <v>14540.88</v>
      </c>
      <c r="M291" s="18">
        <f t="shared" ref="M291" si="140">SUM(G291:L291)</f>
        <v>932964.92999999993</v>
      </c>
      <c r="N291" s="11"/>
    </row>
    <row r="292" spans="1:14" x14ac:dyDescent="0.2">
      <c r="A292" s="3" t="s">
        <v>78</v>
      </c>
      <c r="B292" s="3" t="s">
        <v>510</v>
      </c>
      <c r="C292" s="8" t="s">
        <v>201</v>
      </c>
      <c r="D292" s="8" t="s">
        <v>682</v>
      </c>
      <c r="E292" s="12"/>
      <c r="F292" s="12">
        <v>72.5</v>
      </c>
      <c r="G292" s="8">
        <v>7142.6540689655176</v>
      </c>
      <c r="H292" s="8">
        <v>4068.503172413793</v>
      </c>
      <c r="I292" s="8">
        <v>294.48399999999992</v>
      </c>
      <c r="J292" s="8">
        <v>1112.9582068965517</v>
      </c>
      <c r="K292" s="8">
        <v>49.318482758620689</v>
      </c>
      <c r="L292" s="8">
        <v>200.56386206896551</v>
      </c>
      <c r="M292" s="8">
        <f t="shared" ref="M292" si="141">IFERROR(M291/$F292,0)</f>
        <v>12868.481793103447</v>
      </c>
      <c r="N292" s="8"/>
    </row>
    <row r="293" spans="1:14" x14ac:dyDescent="0.2">
      <c r="A293" s="3" t="str">
        <f>A292</f>
        <v>0960</v>
      </c>
      <c r="B293" s="3" t="str">
        <f>B292</f>
        <v>ELBERAGATE 300</v>
      </c>
      <c r="C293" s="8" t="str">
        <f>C292</f>
        <v xml:space="preserve">$ </v>
      </c>
      <c r="D293" s="8" t="s">
        <v>683</v>
      </c>
      <c r="E293" s="12"/>
      <c r="F293" s="12">
        <v>81</v>
      </c>
      <c r="G293" s="8">
        <v>6393.1162962962972</v>
      </c>
      <c r="H293" s="8">
        <v>3641.5614814814812</v>
      </c>
      <c r="I293" s="8">
        <v>263.58135802469133</v>
      </c>
      <c r="J293" s="8">
        <v>996.16629629629631</v>
      </c>
      <c r="K293" s="8">
        <v>44.143086419753089</v>
      </c>
      <c r="L293" s="8">
        <v>179.51703703703703</v>
      </c>
      <c r="M293" s="8">
        <f t="shared" ref="M293" si="142">IFERROR(M291/$F293,0)</f>
        <v>11518.085555555555</v>
      </c>
      <c r="N293" s="8"/>
    </row>
    <row r="294" spans="1:14" x14ac:dyDescent="0.2">
      <c r="A294" s="3" t="s">
        <v>78</v>
      </c>
      <c r="B294" s="3" t="s">
        <v>510</v>
      </c>
      <c r="C294" s="8" t="s">
        <v>200</v>
      </c>
      <c r="D294" s="9" t="s">
        <v>199</v>
      </c>
      <c r="E294" s="12"/>
      <c r="F294" s="12"/>
      <c r="G294" s="12">
        <v>25.850622349676506</v>
      </c>
      <c r="H294" s="12">
        <v>14.724686093297276</v>
      </c>
      <c r="I294" s="12">
        <v>1.0657935549613815</v>
      </c>
      <c r="J294" s="12">
        <v>4.0280072392786055</v>
      </c>
      <c r="K294" s="12">
        <v>0.17849296078772345</v>
      </c>
      <c r="L294" s="12">
        <v>0.72587872872980175</v>
      </c>
      <c r="M294" s="12">
        <f>IFERROR(($M291/#REF!)*100,0)</f>
        <v>0</v>
      </c>
      <c r="N294" s="8"/>
    </row>
    <row r="295" spans="1:14" x14ac:dyDescent="0.2">
      <c r="A295" s="3" t="s">
        <v>78</v>
      </c>
      <c r="B295" s="3" t="s">
        <v>510</v>
      </c>
      <c r="C295" s="8"/>
      <c r="D295" s="8"/>
      <c r="E295" s="12"/>
      <c r="F295" s="12"/>
      <c r="G295" s="8"/>
      <c r="H295" s="8"/>
      <c r="I295" s="8"/>
      <c r="J295" s="8"/>
      <c r="K295" s="8"/>
      <c r="L295" s="8"/>
      <c r="M295" s="8"/>
      <c r="N295" s="8"/>
    </row>
    <row r="296" spans="1:14" x14ac:dyDescent="0.2">
      <c r="A296" s="3" t="s">
        <v>34</v>
      </c>
      <c r="B296" s="3" t="s">
        <v>511</v>
      </c>
      <c r="C296" s="13"/>
      <c r="D296" s="14" t="s">
        <v>379</v>
      </c>
      <c r="E296" s="15" t="s">
        <v>392</v>
      </c>
      <c r="F296" s="16"/>
      <c r="G296" s="13"/>
      <c r="H296" s="13"/>
      <c r="I296" s="13"/>
      <c r="J296" s="13"/>
      <c r="K296" s="13"/>
      <c r="L296" s="13"/>
      <c r="M296" s="13"/>
      <c r="N296" s="13"/>
    </row>
    <row r="297" spans="1:14" s="18" customFormat="1" x14ac:dyDescent="0.2">
      <c r="A297" s="3" t="s">
        <v>34</v>
      </c>
      <c r="B297" s="3" t="s">
        <v>511</v>
      </c>
      <c r="C297" s="11" t="s">
        <v>201</v>
      </c>
      <c r="D297" s="17" t="s">
        <v>202</v>
      </c>
      <c r="E297" s="11"/>
      <c r="G297" s="18">
        <v>2035202.0099999995</v>
      </c>
      <c r="H297" s="18">
        <v>817180.20000000007</v>
      </c>
      <c r="I297" s="18">
        <v>308701.36</v>
      </c>
      <c r="J297" s="18">
        <v>298770.76</v>
      </c>
      <c r="K297" s="18">
        <v>7615.35</v>
      </c>
      <c r="L297" s="18">
        <v>16263.15</v>
      </c>
      <c r="M297" s="18">
        <f t="shared" ref="M297" si="143">SUM(G297:L297)</f>
        <v>3483732.8299999991</v>
      </c>
      <c r="N297" s="11"/>
    </row>
    <row r="298" spans="1:14" x14ac:dyDescent="0.2">
      <c r="A298" s="3" t="s">
        <v>34</v>
      </c>
      <c r="B298" s="3" t="s">
        <v>511</v>
      </c>
      <c r="C298" s="8" t="s">
        <v>201</v>
      </c>
      <c r="D298" s="8" t="s">
        <v>682</v>
      </c>
      <c r="E298" s="12"/>
      <c r="F298" s="12">
        <v>437.5</v>
      </c>
      <c r="G298" s="8">
        <v>4651.8903085714273</v>
      </c>
      <c r="H298" s="8">
        <v>1867.8404571428573</v>
      </c>
      <c r="I298" s="8">
        <v>705.60310857142849</v>
      </c>
      <c r="J298" s="8">
        <v>682.90459428571432</v>
      </c>
      <c r="K298" s="8">
        <v>17.406514285714287</v>
      </c>
      <c r="L298" s="8">
        <v>37.172914285714285</v>
      </c>
      <c r="M298" s="8">
        <f t="shared" ref="M298" si="144">IFERROR(M297/$F298,0)</f>
        <v>7962.8178971428551</v>
      </c>
      <c r="N298" s="8"/>
    </row>
    <row r="299" spans="1:14" x14ac:dyDescent="0.2">
      <c r="A299" s="3" t="str">
        <f>A298</f>
        <v>0970</v>
      </c>
      <c r="B299" s="3" t="str">
        <f>B298</f>
        <v>EL PACALHAN RJ-1</v>
      </c>
      <c r="C299" s="8" t="str">
        <f>C298</f>
        <v xml:space="preserve">$ </v>
      </c>
      <c r="D299" s="8" t="s">
        <v>683</v>
      </c>
      <c r="E299" s="12"/>
      <c r="F299" s="12">
        <v>424</v>
      </c>
      <c r="G299" s="8">
        <v>4800.0047405660371</v>
      </c>
      <c r="H299" s="8">
        <v>1927.3117924528303</v>
      </c>
      <c r="I299" s="8">
        <v>728.06924528301886</v>
      </c>
      <c r="J299" s="8">
        <v>704.64801886792452</v>
      </c>
      <c r="K299" s="8">
        <v>17.960731132075473</v>
      </c>
      <c r="L299" s="8">
        <v>38.356485849056604</v>
      </c>
      <c r="M299" s="8">
        <f t="shared" ref="M299" si="145">IFERROR(M297/$F299,0)</f>
        <v>8216.3510141509414</v>
      </c>
      <c r="N299" s="8"/>
    </row>
    <row r="300" spans="1:14" x14ac:dyDescent="0.2">
      <c r="A300" s="3" t="s">
        <v>34</v>
      </c>
      <c r="B300" s="3" t="s">
        <v>511</v>
      </c>
      <c r="C300" s="8" t="s">
        <v>200</v>
      </c>
      <c r="D300" s="9" t="s">
        <v>199</v>
      </c>
      <c r="E300" s="12"/>
      <c r="F300" s="12"/>
      <c r="G300" s="12">
        <v>22.277176660013588</v>
      </c>
      <c r="H300" s="12">
        <v>8.9447964325002012</v>
      </c>
      <c r="I300" s="12">
        <v>3.379023162377111</v>
      </c>
      <c r="J300" s="12">
        <v>3.270323520055153</v>
      </c>
      <c r="K300" s="12">
        <v>8.3357080252605728E-2</v>
      </c>
      <c r="L300" s="12">
        <v>0.17801528487990242</v>
      </c>
      <c r="M300" s="12">
        <f>IFERROR(($M297/#REF!)*100,0)</f>
        <v>0</v>
      </c>
      <c r="N300" s="8"/>
    </row>
    <row r="301" spans="1:14" x14ac:dyDescent="0.2">
      <c r="A301" s="3" t="s">
        <v>34</v>
      </c>
      <c r="B301" s="3" t="s">
        <v>511</v>
      </c>
      <c r="C301" s="8"/>
      <c r="D301" s="8"/>
      <c r="E301" s="12"/>
      <c r="F301" s="12"/>
      <c r="G301" s="8"/>
      <c r="H301" s="8"/>
      <c r="I301" s="8"/>
      <c r="J301" s="8"/>
      <c r="K301" s="8"/>
      <c r="L301" s="8"/>
      <c r="M301" s="8"/>
      <c r="N301" s="8"/>
    </row>
    <row r="302" spans="1:14" x14ac:dyDescent="0.2">
      <c r="A302" s="3" t="s">
        <v>93</v>
      </c>
      <c r="B302" s="3" t="s">
        <v>512</v>
      </c>
      <c r="C302" s="13"/>
      <c r="D302" s="14" t="s">
        <v>379</v>
      </c>
      <c r="E302" s="15" t="s">
        <v>391</v>
      </c>
      <c r="F302" s="16"/>
      <c r="G302" s="13"/>
      <c r="H302" s="13"/>
      <c r="I302" s="13"/>
      <c r="J302" s="13"/>
      <c r="K302" s="13"/>
      <c r="L302" s="13"/>
      <c r="M302" s="13"/>
      <c r="N302" s="13"/>
    </row>
    <row r="303" spans="1:14" s="18" customFormat="1" x14ac:dyDescent="0.2">
      <c r="A303" s="3" t="s">
        <v>93</v>
      </c>
      <c r="B303" s="3" t="s">
        <v>512</v>
      </c>
      <c r="C303" s="11" t="s">
        <v>201</v>
      </c>
      <c r="D303" s="17" t="s">
        <v>202</v>
      </c>
      <c r="E303" s="11"/>
      <c r="G303" s="18">
        <v>56197123.299999975</v>
      </c>
      <c r="H303" s="18">
        <v>20512516.019999996</v>
      </c>
      <c r="I303" s="18">
        <v>7841456.4499999993</v>
      </c>
      <c r="J303" s="18">
        <v>7000007.7500000028</v>
      </c>
      <c r="K303" s="18">
        <v>1070679.79</v>
      </c>
      <c r="L303" s="18">
        <v>608291.09</v>
      </c>
      <c r="M303" s="18">
        <f t="shared" ref="M303" si="146">SUM(G303:L303)</f>
        <v>93230074.399999976</v>
      </c>
      <c r="N303" s="11"/>
    </row>
    <row r="304" spans="1:14" x14ac:dyDescent="0.2">
      <c r="A304" s="3" t="s">
        <v>93</v>
      </c>
      <c r="B304" s="3" t="s">
        <v>512</v>
      </c>
      <c r="C304" s="8" t="s">
        <v>201</v>
      </c>
      <c r="D304" s="8" t="s">
        <v>682</v>
      </c>
      <c r="E304" s="12"/>
      <c r="F304" s="12">
        <v>12991.6</v>
      </c>
      <c r="G304" s="8">
        <v>4325.6506742818419</v>
      </c>
      <c r="H304" s="8">
        <v>1578.9060639182237</v>
      </c>
      <c r="I304" s="8">
        <v>603.57896256042363</v>
      </c>
      <c r="J304" s="8">
        <v>538.8102889559409</v>
      </c>
      <c r="K304" s="8">
        <v>82.413235475230152</v>
      </c>
      <c r="L304" s="8">
        <v>46.821876443240242</v>
      </c>
      <c r="M304" s="8">
        <f t="shared" ref="M304" si="147">IFERROR(M303/$F304,0)</f>
        <v>7176.1811016349002</v>
      </c>
      <c r="N304" s="8"/>
    </row>
    <row r="305" spans="1:14" x14ac:dyDescent="0.2">
      <c r="A305" s="3" t="str">
        <f>A304</f>
        <v>0980</v>
      </c>
      <c r="B305" s="3" t="str">
        <f>B304</f>
        <v>EL PAHARRISON 2</v>
      </c>
      <c r="C305" s="8" t="str">
        <f>C304</f>
        <v xml:space="preserve">$ </v>
      </c>
      <c r="D305" s="8" t="s">
        <v>683</v>
      </c>
      <c r="E305" s="12"/>
      <c r="F305" s="12">
        <v>12606</v>
      </c>
      <c r="G305" s="8">
        <v>4457.9663096937948</v>
      </c>
      <c r="H305" s="8">
        <v>1627.202603522132</v>
      </c>
      <c r="I305" s="8">
        <v>622.04160320482299</v>
      </c>
      <c r="J305" s="8">
        <v>555.29174599397129</v>
      </c>
      <c r="K305" s="8">
        <v>84.934141678565766</v>
      </c>
      <c r="L305" s="8">
        <v>48.254092495636996</v>
      </c>
      <c r="M305" s="8">
        <f t="shared" ref="M305" si="148">IFERROR(M303/$F305,0)</f>
        <v>7395.6904965889244</v>
      </c>
      <c r="N305" s="8"/>
    </row>
    <row r="306" spans="1:14" x14ac:dyDescent="0.2">
      <c r="A306" s="3" t="s">
        <v>93</v>
      </c>
      <c r="B306" s="3" t="s">
        <v>512</v>
      </c>
      <c r="C306" s="8" t="s">
        <v>200</v>
      </c>
      <c r="D306" s="9" t="s">
        <v>199</v>
      </c>
      <c r="E306" s="12"/>
      <c r="F306" s="12"/>
      <c r="G306" s="12">
        <v>21.745911436671275</v>
      </c>
      <c r="H306" s="12">
        <v>7.9374766984597747</v>
      </c>
      <c r="I306" s="12">
        <v>3.0343122117821073</v>
      </c>
      <c r="J306" s="12">
        <v>2.7087071303436749</v>
      </c>
      <c r="K306" s="12">
        <v>0.41430782437174696</v>
      </c>
      <c r="L306" s="12">
        <v>0.23538294122710443</v>
      </c>
      <c r="M306" s="12">
        <f>IFERROR(($M303/#REF!)*100,0)</f>
        <v>0</v>
      </c>
      <c r="N306" s="8"/>
    </row>
    <row r="307" spans="1:14" x14ac:dyDescent="0.2">
      <c r="A307" s="3" t="s">
        <v>93</v>
      </c>
      <c r="B307" s="3" t="s">
        <v>512</v>
      </c>
      <c r="C307" s="8"/>
      <c r="D307" s="8"/>
      <c r="E307" s="12"/>
      <c r="F307" s="12"/>
      <c r="G307" s="8"/>
      <c r="H307" s="8"/>
      <c r="I307" s="8"/>
      <c r="J307" s="8"/>
      <c r="K307" s="8"/>
      <c r="L307" s="8"/>
      <c r="M307" s="8"/>
      <c r="N307" s="8"/>
    </row>
    <row r="308" spans="1:14" x14ac:dyDescent="0.2">
      <c r="A308" s="3" t="s">
        <v>167</v>
      </c>
      <c r="B308" s="3" t="s">
        <v>513</v>
      </c>
      <c r="C308" s="13"/>
      <c r="D308" s="14" t="s">
        <v>379</v>
      </c>
      <c r="E308" s="15" t="s">
        <v>390</v>
      </c>
      <c r="F308" s="16"/>
      <c r="G308" s="13"/>
      <c r="H308" s="13"/>
      <c r="I308" s="13"/>
      <c r="J308" s="13"/>
      <c r="K308" s="13"/>
      <c r="L308" s="13"/>
      <c r="M308" s="13"/>
      <c r="N308" s="13"/>
    </row>
    <row r="309" spans="1:14" s="18" customFormat="1" x14ac:dyDescent="0.2">
      <c r="A309" s="3" t="s">
        <v>167</v>
      </c>
      <c r="B309" s="3" t="s">
        <v>513</v>
      </c>
      <c r="C309" s="11" t="s">
        <v>201</v>
      </c>
      <c r="D309" s="17" t="s">
        <v>202</v>
      </c>
      <c r="E309" s="11"/>
      <c r="G309" s="18">
        <v>42870911.049999997</v>
      </c>
      <c r="H309" s="18">
        <v>15649854.670000009</v>
      </c>
      <c r="I309" s="18">
        <v>4046414.4499999993</v>
      </c>
      <c r="J309" s="18">
        <v>6562089.7299999995</v>
      </c>
      <c r="K309" s="18">
        <v>97193.34</v>
      </c>
      <c r="L309" s="18">
        <v>152731.65</v>
      </c>
      <c r="M309" s="18">
        <f t="shared" ref="M309" si="149">SUM(G309:L309)</f>
        <v>69379194.890000015</v>
      </c>
      <c r="N309" s="11"/>
    </row>
    <row r="310" spans="1:14" x14ac:dyDescent="0.2">
      <c r="A310" s="3" t="s">
        <v>167</v>
      </c>
      <c r="B310" s="3" t="s">
        <v>513</v>
      </c>
      <c r="C310" s="8" t="s">
        <v>201</v>
      </c>
      <c r="D310" s="8" t="s">
        <v>682</v>
      </c>
      <c r="E310" s="12"/>
      <c r="F310" s="12">
        <v>9311</v>
      </c>
      <c r="G310" s="8">
        <v>4604.3294007088389</v>
      </c>
      <c r="H310" s="8">
        <v>1680.7920384491472</v>
      </c>
      <c r="I310" s="8">
        <v>434.58430351197501</v>
      </c>
      <c r="J310" s="8">
        <v>704.76745032756946</v>
      </c>
      <c r="K310" s="8">
        <v>10.438550102029858</v>
      </c>
      <c r="L310" s="8">
        <v>16.403356245301257</v>
      </c>
      <c r="M310" s="8">
        <f t="shared" ref="M310" si="150">IFERROR(M309/$F310,0)</f>
        <v>7451.3150993448626</v>
      </c>
      <c r="N310" s="8"/>
    </row>
    <row r="311" spans="1:14" x14ac:dyDescent="0.2">
      <c r="A311" s="3" t="str">
        <f>A310</f>
        <v>0990</v>
      </c>
      <c r="B311" s="3" t="str">
        <f>B310</f>
        <v>EL PAWIDEFIELD 3</v>
      </c>
      <c r="C311" s="8" t="str">
        <f>C310</f>
        <v xml:space="preserve">$ </v>
      </c>
      <c r="D311" s="8" t="s">
        <v>683</v>
      </c>
      <c r="E311" s="12"/>
      <c r="F311" s="12">
        <v>9612</v>
      </c>
      <c r="G311" s="8">
        <v>4460.1447201414894</v>
      </c>
      <c r="H311" s="8">
        <v>1628.1579972950487</v>
      </c>
      <c r="I311" s="8">
        <v>420.97528610070736</v>
      </c>
      <c r="J311" s="8">
        <v>682.69764148980437</v>
      </c>
      <c r="K311" s="8">
        <v>10.111666666666666</v>
      </c>
      <c r="L311" s="8">
        <v>15.8896847690387</v>
      </c>
      <c r="M311" s="8">
        <f t="shared" ref="M311" si="151">IFERROR(M309/$F311,0)</f>
        <v>7217.9769964627567</v>
      </c>
      <c r="N311" s="8"/>
    </row>
    <row r="312" spans="1:14" x14ac:dyDescent="0.2">
      <c r="A312" s="3" t="s">
        <v>167</v>
      </c>
      <c r="B312" s="3" t="s">
        <v>513</v>
      </c>
      <c r="C312" s="8" t="s">
        <v>200</v>
      </c>
      <c r="D312" s="9" t="s">
        <v>199</v>
      </c>
      <c r="E312" s="12"/>
      <c r="F312" s="12"/>
      <c r="G312" s="12">
        <v>25.740832657537503</v>
      </c>
      <c r="H312" s="12">
        <v>9.3965880432403832</v>
      </c>
      <c r="I312" s="12">
        <v>2.429574615267982</v>
      </c>
      <c r="J312" s="12">
        <v>3.9400528117229139</v>
      </c>
      <c r="K312" s="12">
        <v>5.835746055056476E-2</v>
      </c>
      <c r="L312" s="12">
        <v>9.1704135691783664E-2</v>
      </c>
      <c r="M312" s="12">
        <f>IFERROR(($M309/#REF!)*100,0)</f>
        <v>0</v>
      </c>
      <c r="N312" s="8"/>
    </row>
    <row r="313" spans="1:14" x14ac:dyDescent="0.2">
      <c r="A313" s="3" t="s">
        <v>167</v>
      </c>
      <c r="B313" s="3" t="s">
        <v>513</v>
      </c>
      <c r="C313" s="8"/>
      <c r="D313" s="8"/>
      <c r="E313" s="12"/>
      <c r="F313" s="12"/>
      <c r="G313" s="8"/>
      <c r="H313" s="8"/>
      <c r="I313" s="8"/>
      <c r="J313" s="8"/>
      <c r="K313" s="8"/>
      <c r="L313" s="8"/>
      <c r="M313" s="8"/>
      <c r="N313" s="8"/>
    </row>
    <row r="314" spans="1:14" x14ac:dyDescent="0.2">
      <c r="A314" s="3" t="s">
        <v>13</v>
      </c>
      <c r="B314" s="3" t="s">
        <v>514</v>
      </c>
      <c r="C314" s="13"/>
      <c r="D314" s="14" t="s">
        <v>379</v>
      </c>
      <c r="E314" s="15" t="s">
        <v>389</v>
      </c>
      <c r="F314" s="16"/>
      <c r="G314" s="13"/>
      <c r="H314" s="13"/>
      <c r="I314" s="13"/>
      <c r="J314" s="13"/>
      <c r="K314" s="13"/>
      <c r="L314" s="13"/>
      <c r="M314" s="13"/>
      <c r="N314" s="13"/>
    </row>
    <row r="315" spans="1:14" s="18" customFormat="1" x14ac:dyDescent="0.2">
      <c r="A315" s="3" t="s">
        <v>13</v>
      </c>
      <c r="B315" s="3" t="s">
        <v>514</v>
      </c>
      <c r="C315" s="11" t="s">
        <v>201</v>
      </c>
      <c r="D315" s="17" t="s">
        <v>202</v>
      </c>
      <c r="E315" s="11"/>
      <c r="G315" s="18">
        <v>41833094.399999999</v>
      </c>
      <c r="H315" s="18">
        <v>15591678.400000006</v>
      </c>
      <c r="I315" s="18">
        <v>1731237.5700000003</v>
      </c>
      <c r="J315" s="18">
        <v>4272357.4400000004</v>
      </c>
      <c r="K315" s="18">
        <v>168430.12</v>
      </c>
      <c r="L315" s="18">
        <v>106040.04999999999</v>
      </c>
      <c r="M315" s="18">
        <f t="shared" ref="M315" si="152">SUM(G315:L315)</f>
        <v>63702837.979999997</v>
      </c>
      <c r="N315" s="11"/>
    </row>
    <row r="316" spans="1:14" x14ac:dyDescent="0.2">
      <c r="A316" s="3" t="s">
        <v>13</v>
      </c>
      <c r="B316" s="3" t="s">
        <v>514</v>
      </c>
      <c r="C316" s="8" t="s">
        <v>201</v>
      </c>
      <c r="D316" s="8" t="s">
        <v>682</v>
      </c>
      <c r="E316" s="12"/>
      <c r="F316" s="12">
        <v>8139</v>
      </c>
      <c r="G316" s="8">
        <v>5139.8322152598594</v>
      </c>
      <c r="H316" s="8">
        <v>1915.6749477822837</v>
      </c>
      <c r="I316" s="8">
        <v>212.7088794692223</v>
      </c>
      <c r="J316" s="8">
        <v>524.9241233566778</v>
      </c>
      <c r="K316" s="8">
        <v>20.69420321906868</v>
      </c>
      <c r="L316" s="8">
        <v>13.028633738788548</v>
      </c>
      <c r="M316" s="8">
        <f t="shared" ref="M316" si="153">IFERROR(M315/$F316,0)</f>
        <v>7826.8630028258995</v>
      </c>
      <c r="N316" s="8"/>
    </row>
    <row r="317" spans="1:14" x14ac:dyDescent="0.2">
      <c r="A317" s="3" t="str">
        <f>A316</f>
        <v>1000</v>
      </c>
      <c r="B317" s="3" t="str">
        <f>B316</f>
        <v>EL PAFOUNTAIN 8</v>
      </c>
      <c r="C317" s="8" t="str">
        <f>C316</f>
        <v xml:space="preserve">$ </v>
      </c>
      <c r="D317" s="8" t="s">
        <v>683</v>
      </c>
      <c r="E317" s="12"/>
      <c r="F317" s="12">
        <v>8201</v>
      </c>
      <c r="G317" s="8">
        <v>5100.9748079502497</v>
      </c>
      <c r="H317" s="8">
        <v>1901.1923423972694</v>
      </c>
      <c r="I317" s="8">
        <v>211.10078892817953</v>
      </c>
      <c r="J317" s="8">
        <v>520.95566882087553</v>
      </c>
      <c r="K317" s="8">
        <v>20.537753932447263</v>
      </c>
      <c r="L317" s="8">
        <v>12.930136568711131</v>
      </c>
      <c r="M317" s="8">
        <f t="shared" ref="M317" si="154">IFERROR(M315/$F317,0)</f>
        <v>7767.6914985977319</v>
      </c>
      <c r="N317" s="8"/>
    </row>
    <row r="318" spans="1:14" x14ac:dyDescent="0.2">
      <c r="A318" s="3" t="s">
        <v>13</v>
      </c>
      <c r="B318" s="3" t="s">
        <v>514</v>
      </c>
      <c r="C318" s="8" t="s">
        <v>200</v>
      </c>
      <c r="D318" s="9" t="s">
        <v>199</v>
      </c>
      <c r="E318" s="12"/>
      <c r="F318" s="12"/>
      <c r="G318" s="12">
        <v>28.346058017633609</v>
      </c>
      <c r="H318" s="12">
        <v>10.564903860391571</v>
      </c>
      <c r="I318" s="12">
        <v>1.1730846428020165</v>
      </c>
      <c r="J318" s="12">
        <v>2.8949446270536616</v>
      </c>
      <c r="K318" s="12">
        <v>0.11412806109406506</v>
      </c>
      <c r="L318" s="12">
        <v>7.1852619381959193E-2</v>
      </c>
      <c r="M318" s="12">
        <f>IFERROR(($M315/#REF!)*100,0)</f>
        <v>0</v>
      </c>
      <c r="N318" s="8"/>
    </row>
    <row r="319" spans="1:14" x14ac:dyDescent="0.2">
      <c r="A319" s="3" t="s">
        <v>13</v>
      </c>
      <c r="B319" s="3" t="s">
        <v>514</v>
      </c>
      <c r="C319" s="8"/>
      <c r="D319" s="8"/>
      <c r="E319" s="12"/>
      <c r="F319" s="12"/>
      <c r="G319" s="8"/>
      <c r="H319" s="8"/>
      <c r="I319" s="8"/>
      <c r="J319" s="8"/>
      <c r="K319" s="8"/>
      <c r="L319" s="8"/>
      <c r="M319" s="8"/>
      <c r="N319" s="8"/>
    </row>
    <row r="320" spans="1:14" x14ac:dyDescent="0.2">
      <c r="A320" s="3" t="s">
        <v>0</v>
      </c>
      <c r="B320" s="3" t="s">
        <v>515</v>
      </c>
      <c r="C320" s="13"/>
      <c r="D320" s="14" t="s">
        <v>379</v>
      </c>
      <c r="E320" s="15" t="s">
        <v>388</v>
      </c>
      <c r="F320" s="16"/>
      <c r="G320" s="13"/>
      <c r="H320" s="13"/>
      <c r="I320" s="13"/>
      <c r="J320" s="13"/>
      <c r="K320" s="13"/>
      <c r="L320" s="13"/>
      <c r="M320" s="13"/>
      <c r="N320" s="13"/>
    </row>
    <row r="321" spans="1:14" s="18" customFormat="1" x14ac:dyDescent="0.2">
      <c r="A321" s="3" t="s">
        <v>0</v>
      </c>
      <c r="B321" s="3" t="s">
        <v>515</v>
      </c>
      <c r="C321" s="11" t="s">
        <v>201</v>
      </c>
      <c r="D321" s="17" t="s">
        <v>202</v>
      </c>
      <c r="E321" s="11"/>
      <c r="G321" s="18">
        <v>124736863.68999986</v>
      </c>
      <c r="H321" s="18">
        <v>45519116.639999814</v>
      </c>
      <c r="I321" s="18">
        <v>9700869.7499999981</v>
      </c>
      <c r="J321" s="18">
        <v>13685887.880000003</v>
      </c>
      <c r="K321" s="18">
        <v>619845.07000000007</v>
      </c>
      <c r="L321" s="18">
        <v>349612.41</v>
      </c>
      <c r="M321" s="18">
        <f t="shared" ref="M321" si="155">SUM(G321:L321)</f>
        <v>194612195.43999967</v>
      </c>
      <c r="N321" s="11"/>
    </row>
    <row r="322" spans="1:14" x14ac:dyDescent="0.2">
      <c r="A322" s="3" t="s">
        <v>0</v>
      </c>
      <c r="B322" s="3" t="s">
        <v>515</v>
      </c>
      <c r="C322" s="8" t="s">
        <v>201</v>
      </c>
      <c r="D322" s="8" t="s">
        <v>682</v>
      </c>
      <c r="E322" s="12"/>
      <c r="F322" s="12">
        <v>24008.22</v>
      </c>
      <c r="G322" s="8">
        <v>5195.5898308995775</v>
      </c>
      <c r="H322" s="8">
        <v>1895.9804866833031</v>
      </c>
      <c r="I322" s="8">
        <v>404.06451415390217</v>
      </c>
      <c r="J322" s="8">
        <v>570.0500861788172</v>
      </c>
      <c r="K322" s="8">
        <v>25.818035239597105</v>
      </c>
      <c r="L322" s="8">
        <v>14.562196197802251</v>
      </c>
      <c r="M322" s="8">
        <f t="shared" ref="M322" si="156">IFERROR(M321/$F322,0)</f>
        <v>8106.0651493529995</v>
      </c>
      <c r="N322" s="8"/>
    </row>
    <row r="323" spans="1:14" x14ac:dyDescent="0.2">
      <c r="A323" s="3" t="str">
        <f>A322</f>
        <v>1010</v>
      </c>
      <c r="B323" s="3" t="str">
        <f>B322</f>
        <v>EL PACOLORADO SPR</v>
      </c>
      <c r="C323" s="8" t="str">
        <f>C322</f>
        <v xml:space="preserve">$ </v>
      </c>
      <c r="D323" s="8" t="s">
        <v>683</v>
      </c>
      <c r="E323" s="12"/>
      <c r="F323" s="12">
        <v>22729</v>
      </c>
      <c r="G323" s="8">
        <v>5488.0049139865314</v>
      </c>
      <c r="H323" s="8">
        <v>2002.6889278014789</v>
      </c>
      <c r="I323" s="8">
        <v>426.8058317567864</v>
      </c>
      <c r="J323" s="8">
        <v>602.13330458885139</v>
      </c>
      <c r="K323" s="8">
        <v>27.271110475603859</v>
      </c>
      <c r="L323" s="8">
        <v>15.381777024946103</v>
      </c>
      <c r="M323" s="8">
        <f t="shared" ref="M323" si="157">IFERROR(M321/$F323,0)</f>
        <v>8562.2858656341978</v>
      </c>
      <c r="N323" s="8"/>
    </row>
    <row r="324" spans="1:14" x14ac:dyDescent="0.2">
      <c r="A324" s="3" t="s">
        <v>0</v>
      </c>
      <c r="B324" s="3" t="s">
        <v>515</v>
      </c>
      <c r="C324" s="8" t="s">
        <v>200</v>
      </c>
      <c r="D324" s="9" t="s">
        <v>199</v>
      </c>
      <c r="E324" s="12"/>
      <c r="F324" s="12"/>
      <c r="G324" s="12">
        <v>25.747055822420037</v>
      </c>
      <c r="H324" s="12">
        <v>9.395644578895098</v>
      </c>
      <c r="I324" s="12">
        <v>2.0023658411037935</v>
      </c>
      <c r="J324" s="12">
        <v>2.824917260237251</v>
      </c>
      <c r="K324" s="12">
        <v>0.12794281615260222</v>
      </c>
      <c r="L324" s="12">
        <v>7.2163833290306206E-2</v>
      </c>
      <c r="M324" s="12">
        <f>IFERROR(($M321/#REF!)*100,0)</f>
        <v>0</v>
      </c>
      <c r="N324" s="8"/>
    </row>
    <row r="325" spans="1:14" x14ac:dyDescent="0.2">
      <c r="A325" s="3" t="s">
        <v>0</v>
      </c>
      <c r="B325" s="3" t="s">
        <v>515</v>
      </c>
      <c r="C325" s="8"/>
      <c r="D325" s="8"/>
      <c r="E325" s="12"/>
      <c r="F325" s="12"/>
      <c r="G325" s="8"/>
      <c r="H325" s="8"/>
      <c r="I325" s="8"/>
      <c r="J325" s="8"/>
      <c r="K325" s="8"/>
      <c r="L325" s="8"/>
      <c r="M325" s="8"/>
      <c r="N325" s="8"/>
    </row>
    <row r="326" spans="1:14" x14ac:dyDescent="0.2">
      <c r="A326" s="3" t="s">
        <v>132</v>
      </c>
      <c r="B326" s="3" t="s">
        <v>516</v>
      </c>
      <c r="C326" s="13"/>
      <c r="D326" s="14" t="s">
        <v>379</v>
      </c>
      <c r="E326" s="15" t="s">
        <v>387</v>
      </c>
      <c r="F326" s="16"/>
      <c r="G326" s="13"/>
      <c r="H326" s="13"/>
      <c r="I326" s="13"/>
      <c r="J326" s="13"/>
      <c r="K326" s="13"/>
      <c r="L326" s="13"/>
      <c r="M326" s="13"/>
      <c r="N326" s="13"/>
    </row>
    <row r="327" spans="1:14" s="18" customFormat="1" x14ac:dyDescent="0.2">
      <c r="A327" s="3" t="s">
        <v>132</v>
      </c>
      <c r="B327" s="3" t="s">
        <v>516</v>
      </c>
      <c r="C327" s="11" t="s">
        <v>201</v>
      </c>
      <c r="D327" s="17" t="s">
        <v>202</v>
      </c>
      <c r="E327" s="11"/>
      <c r="G327" s="18">
        <v>19692836.900000006</v>
      </c>
      <c r="H327" s="18">
        <v>7289335.0999999996</v>
      </c>
      <c r="I327" s="18">
        <v>1846255.0799999996</v>
      </c>
      <c r="J327" s="18">
        <v>1552396.3099999998</v>
      </c>
      <c r="K327" s="18">
        <v>252020.53</v>
      </c>
      <c r="L327" s="18">
        <v>31778.78</v>
      </c>
      <c r="M327" s="18">
        <f t="shared" ref="M327" si="158">SUM(G327:L327)</f>
        <v>30664622.700000007</v>
      </c>
      <c r="N327" s="11"/>
    </row>
    <row r="328" spans="1:14" x14ac:dyDescent="0.2">
      <c r="A328" s="3" t="s">
        <v>132</v>
      </c>
      <c r="B328" s="3" t="s">
        <v>516</v>
      </c>
      <c r="C328" s="8" t="s">
        <v>201</v>
      </c>
      <c r="D328" s="8" t="s">
        <v>682</v>
      </c>
      <c r="E328" s="12"/>
      <c r="F328" s="12">
        <v>3649.9</v>
      </c>
      <c r="G328" s="8">
        <v>5395.4456012493511</v>
      </c>
      <c r="H328" s="8">
        <v>1997.1328255568644</v>
      </c>
      <c r="I328" s="8">
        <v>505.83716814159283</v>
      </c>
      <c r="J328" s="8">
        <v>425.32571029343262</v>
      </c>
      <c r="K328" s="8">
        <v>69.048612290747684</v>
      </c>
      <c r="L328" s="8">
        <v>8.7067536096879365</v>
      </c>
      <c r="M328" s="8">
        <f t="shared" ref="M328" si="159">IFERROR(M327/$F328,0)</f>
        <v>8401.4966711416764</v>
      </c>
      <c r="N328" s="8"/>
    </row>
    <row r="329" spans="1:14" x14ac:dyDescent="0.2">
      <c r="A329" s="3" t="str">
        <f>A328</f>
        <v>1020</v>
      </c>
      <c r="B329" s="3" t="str">
        <f>B328</f>
        <v>EL PACHEYENNE MOU</v>
      </c>
      <c r="C329" s="8" t="str">
        <f>C328</f>
        <v xml:space="preserve">$ </v>
      </c>
      <c r="D329" s="8" t="s">
        <v>683</v>
      </c>
      <c r="E329" s="12"/>
      <c r="F329" s="12">
        <v>3723</v>
      </c>
      <c r="G329" s="8">
        <v>5289.5076282567834</v>
      </c>
      <c r="H329" s="8">
        <v>1957.9197152833735</v>
      </c>
      <c r="I329" s="8">
        <v>495.90520547945192</v>
      </c>
      <c r="J329" s="8">
        <v>416.97456621004562</v>
      </c>
      <c r="K329" s="8">
        <v>67.692863282299214</v>
      </c>
      <c r="L329" s="8">
        <v>8.53579908675799</v>
      </c>
      <c r="M329" s="8">
        <f t="shared" ref="M329" si="160">IFERROR(M327/$F329,0)</f>
        <v>8236.5357775987122</v>
      </c>
      <c r="N329" s="8"/>
    </row>
    <row r="330" spans="1:14" x14ac:dyDescent="0.2">
      <c r="A330" s="3" t="s">
        <v>132</v>
      </c>
      <c r="B330" s="3" t="s">
        <v>516</v>
      </c>
      <c r="C330" s="8" t="s">
        <v>200</v>
      </c>
      <c r="D330" s="9" t="s">
        <v>199</v>
      </c>
      <c r="E330" s="12"/>
      <c r="F330" s="12"/>
      <c r="G330" s="12">
        <v>33.872536107283452</v>
      </c>
      <c r="H330" s="12">
        <v>12.537973458401952</v>
      </c>
      <c r="I330" s="12">
        <v>3.1756390497783218</v>
      </c>
      <c r="J330" s="12">
        <v>2.6701891825087212</v>
      </c>
      <c r="K330" s="12">
        <v>0.43348627450429505</v>
      </c>
      <c r="L330" s="12">
        <v>5.466088397834732E-2</v>
      </c>
      <c r="M330" s="12">
        <f>IFERROR(($M327/#REF!)*100,0)</f>
        <v>0</v>
      </c>
      <c r="N330" s="8"/>
    </row>
    <row r="331" spans="1:14" x14ac:dyDescent="0.2">
      <c r="A331" s="3" t="s">
        <v>132</v>
      </c>
      <c r="B331" s="3" t="s">
        <v>516</v>
      </c>
      <c r="C331" s="8"/>
      <c r="D331" s="8"/>
      <c r="E331" s="12"/>
      <c r="F331" s="12"/>
      <c r="G331" s="8"/>
      <c r="H331" s="8"/>
      <c r="I331" s="8"/>
      <c r="J331" s="8"/>
      <c r="K331" s="8"/>
      <c r="L331" s="8"/>
      <c r="M331" s="8"/>
      <c r="N331" s="8"/>
    </row>
    <row r="332" spans="1:14" x14ac:dyDescent="0.2">
      <c r="A332" s="3" t="s">
        <v>136</v>
      </c>
      <c r="B332" s="3" t="s">
        <v>517</v>
      </c>
      <c r="C332" s="13"/>
      <c r="D332" s="14" t="s">
        <v>379</v>
      </c>
      <c r="E332" s="15" t="s">
        <v>386</v>
      </c>
      <c r="F332" s="16"/>
      <c r="G332" s="13"/>
      <c r="H332" s="13"/>
      <c r="I332" s="13"/>
      <c r="J332" s="13"/>
      <c r="K332" s="13"/>
      <c r="L332" s="13"/>
      <c r="M332" s="13"/>
      <c r="N332" s="13"/>
    </row>
    <row r="333" spans="1:14" s="18" customFormat="1" x14ac:dyDescent="0.2">
      <c r="A333" s="3" t="s">
        <v>136</v>
      </c>
      <c r="B333" s="3" t="s">
        <v>517</v>
      </c>
      <c r="C333" s="11" t="s">
        <v>201</v>
      </c>
      <c r="D333" s="17" t="s">
        <v>202</v>
      </c>
      <c r="E333" s="11"/>
      <c r="G333" s="18">
        <v>7401452.9099999983</v>
      </c>
      <c r="H333" s="18">
        <v>2587083.7099999986</v>
      </c>
      <c r="I333" s="18">
        <v>347366.5</v>
      </c>
      <c r="J333" s="18">
        <v>562551.81999999995</v>
      </c>
      <c r="K333" s="18">
        <v>127062.20999999999</v>
      </c>
      <c r="L333" s="18">
        <v>5337</v>
      </c>
      <c r="M333" s="18">
        <f t="shared" ref="M333" si="161">SUM(G333:L333)</f>
        <v>11030854.149999999</v>
      </c>
      <c r="N333" s="11"/>
    </row>
    <row r="334" spans="1:14" x14ac:dyDescent="0.2">
      <c r="A334" s="3" t="s">
        <v>136</v>
      </c>
      <c r="B334" s="3" t="s">
        <v>517</v>
      </c>
      <c r="C334" s="8" t="s">
        <v>201</v>
      </c>
      <c r="D334" s="8" t="s">
        <v>682</v>
      </c>
      <c r="E334" s="12"/>
      <c r="F334" s="12">
        <v>1357.2</v>
      </c>
      <c r="G334" s="8">
        <v>5453.4725243147641</v>
      </c>
      <c r="H334" s="8">
        <v>1906.1919466548766</v>
      </c>
      <c r="I334" s="8">
        <v>255.9434865900383</v>
      </c>
      <c r="J334" s="8">
        <v>414.49441497200115</v>
      </c>
      <c r="K334" s="8">
        <v>93.620844385499552</v>
      </c>
      <c r="L334" s="8">
        <v>3.93236074270557</v>
      </c>
      <c r="M334" s="8">
        <f t="shared" ref="M334" si="162">IFERROR(M333/$F334,0)</f>
        <v>8127.6555776598871</v>
      </c>
      <c r="N334" s="8"/>
    </row>
    <row r="335" spans="1:14" x14ac:dyDescent="0.2">
      <c r="A335" s="3" t="str">
        <f>A334</f>
        <v>1030</v>
      </c>
      <c r="B335" s="3" t="str">
        <f>B334</f>
        <v>EL PAMANITOU SPRI</v>
      </c>
      <c r="C335" s="8" t="str">
        <f>C334</f>
        <v xml:space="preserve">$ </v>
      </c>
      <c r="D335" s="8" t="s">
        <v>683</v>
      </c>
      <c r="E335" s="12"/>
      <c r="F335" s="12">
        <v>1317</v>
      </c>
      <c r="G335" s="8">
        <v>5619.9338724373565</v>
      </c>
      <c r="H335" s="8">
        <v>1964.3763933181463</v>
      </c>
      <c r="I335" s="8">
        <v>263.75588458618074</v>
      </c>
      <c r="J335" s="8">
        <v>427.14640850417612</v>
      </c>
      <c r="K335" s="8">
        <v>96.478519362186788</v>
      </c>
      <c r="L335" s="8">
        <v>4.0523917995444192</v>
      </c>
      <c r="M335" s="8">
        <f t="shared" ref="M335" si="163">IFERROR(M333/$F335,0)</f>
        <v>8375.7434700075919</v>
      </c>
      <c r="N335" s="8"/>
    </row>
    <row r="336" spans="1:14" x14ac:dyDescent="0.2">
      <c r="A336" s="3" t="s">
        <v>136</v>
      </c>
      <c r="B336" s="3" t="s">
        <v>517</v>
      </c>
      <c r="C336" s="8" t="s">
        <v>200</v>
      </c>
      <c r="D336" s="9" t="s">
        <v>199</v>
      </c>
      <c r="E336" s="12"/>
      <c r="F336" s="12"/>
      <c r="G336" s="12">
        <v>33.182606914902962</v>
      </c>
      <c r="H336" s="12">
        <v>11.598558127539148</v>
      </c>
      <c r="I336" s="12">
        <v>1.5573328865380351</v>
      </c>
      <c r="J336" s="12">
        <v>2.5220637271234425</v>
      </c>
      <c r="K336" s="12">
        <v>0.56965239385260813</v>
      </c>
      <c r="L336" s="12">
        <v>2.3927136368802102E-2</v>
      </c>
      <c r="M336" s="12">
        <f>IFERROR(($M333/#REF!)*100,0)</f>
        <v>0</v>
      </c>
      <c r="N336" s="8"/>
    </row>
    <row r="337" spans="1:14" x14ac:dyDescent="0.2">
      <c r="A337" s="3" t="s">
        <v>136</v>
      </c>
      <c r="B337" s="3" t="s">
        <v>517</v>
      </c>
      <c r="C337" s="8"/>
      <c r="D337" s="8"/>
      <c r="E337" s="12"/>
      <c r="F337" s="12"/>
      <c r="G337" s="8"/>
      <c r="H337" s="8"/>
      <c r="I337" s="8"/>
      <c r="J337" s="8"/>
      <c r="K337" s="8"/>
      <c r="L337" s="8"/>
      <c r="M337" s="8"/>
      <c r="N337" s="8"/>
    </row>
    <row r="338" spans="1:14" x14ac:dyDescent="0.2">
      <c r="A338" s="3" t="s">
        <v>151</v>
      </c>
      <c r="B338" s="3" t="s">
        <v>518</v>
      </c>
      <c r="C338" s="13"/>
      <c r="D338" s="14" t="s">
        <v>379</v>
      </c>
      <c r="E338" s="15" t="s">
        <v>385</v>
      </c>
      <c r="F338" s="16"/>
      <c r="G338" s="13"/>
      <c r="H338" s="13"/>
      <c r="I338" s="13"/>
      <c r="J338" s="13"/>
      <c r="K338" s="13"/>
      <c r="L338" s="13"/>
      <c r="M338" s="13"/>
      <c r="N338" s="13"/>
    </row>
    <row r="339" spans="1:14" s="18" customFormat="1" x14ac:dyDescent="0.2">
      <c r="A339" s="3" t="s">
        <v>151</v>
      </c>
      <c r="B339" s="3" t="s">
        <v>518</v>
      </c>
      <c r="C339" s="11" t="s">
        <v>201</v>
      </c>
      <c r="D339" s="17" t="s">
        <v>202</v>
      </c>
      <c r="E339" s="11"/>
      <c r="G339" s="18">
        <v>121182386.67999995</v>
      </c>
      <c r="H339" s="18">
        <v>41930599.289999954</v>
      </c>
      <c r="I339" s="18">
        <v>9655973.299999997</v>
      </c>
      <c r="J339" s="18">
        <v>14085507.599999998</v>
      </c>
      <c r="K339" s="18">
        <v>292592.76</v>
      </c>
      <c r="L339" s="18">
        <v>538089.51000000013</v>
      </c>
      <c r="M339" s="18">
        <f t="shared" ref="M339" si="164">SUM(G339:L339)</f>
        <v>187685149.1399999</v>
      </c>
      <c r="N339" s="11"/>
    </row>
    <row r="340" spans="1:14" x14ac:dyDescent="0.2">
      <c r="A340" s="3" t="s">
        <v>151</v>
      </c>
      <c r="B340" s="3" t="s">
        <v>518</v>
      </c>
      <c r="C340" s="8" t="s">
        <v>201</v>
      </c>
      <c r="D340" s="8" t="s">
        <v>682</v>
      </c>
      <c r="E340" s="12"/>
      <c r="F340" s="12">
        <v>25644.400000000001</v>
      </c>
      <c r="G340" s="8">
        <v>4725.4912058773043</v>
      </c>
      <c r="H340" s="8">
        <v>1635.078196019402</v>
      </c>
      <c r="I340" s="8">
        <v>376.53340690365133</v>
      </c>
      <c r="J340" s="8">
        <v>549.26251345322942</v>
      </c>
      <c r="K340" s="8">
        <v>11.409616134516698</v>
      </c>
      <c r="L340" s="8">
        <v>20.98272956278954</v>
      </c>
      <c r="M340" s="8">
        <f t="shared" ref="M340" si="165">IFERROR(M339/$F340,0)</f>
        <v>7318.7576679508929</v>
      </c>
      <c r="N340" s="8"/>
    </row>
    <row r="341" spans="1:14" x14ac:dyDescent="0.2">
      <c r="A341" s="3" t="str">
        <f>A340</f>
        <v>1040</v>
      </c>
      <c r="B341" s="3" t="str">
        <f>B340</f>
        <v>EL PAACADEMY 20</v>
      </c>
      <c r="C341" s="8" t="str">
        <f>C340</f>
        <v xml:space="preserve">$ </v>
      </c>
      <c r="D341" s="8" t="s">
        <v>683</v>
      </c>
      <c r="E341" s="12"/>
      <c r="F341" s="12">
        <v>26607</v>
      </c>
      <c r="G341" s="8">
        <v>4554.5302619611357</v>
      </c>
      <c r="H341" s="8">
        <v>1575.9236024354475</v>
      </c>
      <c r="I341" s="8">
        <v>362.91101213966238</v>
      </c>
      <c r="J341" s="8">
        <v>529.39104746871112</v>
      </c>
      <c r="K341" s="8">
        <v>10.996833915886796</v>
      </c>
      <c r="L341" s="8">
        <v>20.223606945540652</v>
      </c>
      <c r="M341" s="8">
        <f t="shared" ref="M341" si="166">IFERROR(M339/$F341,0)</f>
        <v>7053.9763648663848</v>
      </c>
      <c r="N341" s="8"/>
    </row>
    <row r="342" spans="1:14" x14ac:dyDescent="0.2">
      <c r="A342" s="3" t="s">
        <v>151</v>
      </c>
      <c r="B342" s="3" t="s">
        <v>518</v>
      </c>
      <c r="C342" s="8" t="s">
        <v>200</v>
      </c>
      <c r="D342" s="9" t="s">
        <v>199</v>
      </c>
      <c r="E342" s="12"/>
      <c r="F342" s="12"/>
      <c r="G342" s="12">
        <v>31.821012090329937</v>
      </c>
      <c r="H342" s="12">
        <v>11.010462357745247</v>
      </c>
      <c r="I342" s="12">
        <v>2.5355404489150395</v>
      </c>
      <c r="J342" s="12">
        <v>3.69868196127885</v>
      </c>
      <c r="K342" s="12">
        <v>7.683127893898492E-2</v>
      </c>
      <c r="L342" s="12">
        <v>0.14129572186595363</v>
      </c>
      <c r="M342" s="12">
        <f>IFERROR(($M339/#REF!)*100,0)</f>
        <v>0</v>
      </c>
      <c r="N342" s="8"/>
    </row>
    <row r="343" spans="1:14" x14ac:dyDescent="0.2">
      <c r="A343" s="3" t="s">
        <v>151</v>
      </c>
      <c r="B343" s="3" t="s">
        <v>518</v>
      </c>
      <c r="C343" s="8"/>
      <c r="D343" s="8"/>
      <c r="E343" s="12"/>
      <c r="F343" s="12"/>
      <c r="G343" s="8"/>
      <c r="H343" s="8"/>
      <c r="I343" s="8"/>
      <c r="J343" s="8"/>
      <c r="K343" s="8"/>
      <c r="L343" s="8"/>
      <c r="M343" s="8"/>
      <c r="N343" s="8"/>
    </row>
    <row r="344" spans="1:14" x14ac:dyDescent="0.2">
      <c r="A344" s="3" t="s">
        <v>128</v>
      </c>
      <c r="B344" s="3" t="s">
        <v>519</v>
      </c>
      <c r="C344" s="13"/>
      <c r="D344" s="14" t="s">
        <v>379</v>
      </c>
      <c r="E344" s="15" t="s">
        <v>384</v>
      </c>
      <c r="F344" s="16"/>
      <c r="G344" s="13"/>
      <c r="H344" s="13"/>
      <c r="I344" s="13"/>
      <c r="J344" s="13"/>
      <c r="K344" s="13"/>
      <c r="L344" s="13"/>
      <c r="M344" s="13"/>
      <c r="N344" s="13"/>
    </row>
    <row r="345" spans="1:14" s="18" customFormat="1" x14ac:dyDescent="0.2">
      <c r="A345" s="3" t="s">
        <v>128</v>
      </c>
      <c r="B345" s="3" t="s">
        <v>519</v>
      </c>
      <c r="C345" s="11" t="s">
        <v>201</v>
      </c>
      <c r="D345" s="17" t="s">
        <v>202</v>
      </c>
      <c r="E345" s="11"/>
      <c r="G345" s="18">
        <v>4423614.8199999994</v>
      </c>
      <c r="H345" s="18">
        <v>1758225.24</v>
      </c>
      <c r="I345" s="18">
        <v>509910.72999999992</v>
      </c>
      <c r="J345" s="18">
        <v>306107.16000000003</v>
      </c>
      <c r="K345" s="18">
        <v>312628</v>
      </c>
      <c r="L345" s="18">
        <v>258759.95</v>
      </c>
      <c r="M345" s="18">
        <f t="shared" ref="M345" si="167">SUM(G345:L345)</f>
        <v>7569245.8999999994</v>
      </c>
      <c r="N345" s="11"/>
    </row>
    <row r="346" spans="1:14" x14ac:dyDescent="0.2">
      <c r="A346" s="3" t="s">
        <v>128</v>
      </c>
      <c r="B346" s="3" t="s">
        <v>519</v>
      </c>
      <c r="C346" s="8" t="s">
        <v>201</v>
      </c>
      <c r="D346" s="8" t="s">
        <v>682</v>
      </c>
      <c r="E346" s="12"/>
      <c r="F346" s="12">
        <v>994.8</v>
      </c>
      <c r="G346" s="8">
        <v>4446.7378568556487</v>
      </c>
      <c r="H346" s="8">
        <v>1767.4158021712908</v>
      </c>
      <c r="I346" s="8">
        <v>512.57612585444303</v>
      </c>
      <c r="J346" s="8">
        <v>307.70723763570572</v>
      </c>
      <c r="K346" s="8">
        <v>314.26216324889424</v>
      </c>
      <c r="L346" s="8">
        <v>260.11253518295138</v>
      </c>
      <c r="M346" s="8">
        <f t="shared" ref="M346" si="168">IFERROR(M345/$F346,0)</f>
        <v>7608.8117209489346</v>
      </c>
      <c r="N346" s="8"/>
    </row>
    <row r="347" spans="1:14" x14ac:dyDescent="0.2">
      <c r="A347" s="3" t="str">
        <f>A346</f>
        <v>1050</v>
      </c>
      <c r="B347" s="3" t="str">
        <f>B346</f>
        <v>EL PAELLICOTT 22</v>
      </c>
      <c r="C347" s="8" t="str">
        <f>C346</f>
        <v xml:space="preserve">$ </v>
      </c>
      <c r="D347" s="8" t="s">
        <v>683</v>
      </c>
      <c r="E347" s="12"/>
      <c r="F347" s="12">
        <v>982</v>
      </c>
      <c r="G347" s="8">
        <v>4504.6994093686344</v>
      </c>
      <c r="H347" s="8">
        <v>1790.4534012219958</v>
      </c>
      <c r="I347" s="8">
        <v>519.25736252545812</v>
      </c>
      <c r="J347" s="8">
        <v>311.71808553971488</v>
      </c>
      <c r="K347" s="8">
        <v>318.35845213849285</v>
      </c>
      <c r="L347" s="8">
        <v>263.50300407331974</v>
      </c>
      <c r="M347" s="8">
        <f t="shared" ref="M347" si="169">IFERROR(M345/$F347,0)</f>
        <v>7707.9897148676164</v>
      </c>
      <c r="N347" s="8"/>
    </row>
    <row r="348" spans="1:14" x14ac:dyDescent="0.2">
      <c r="A348" s="3" t="s">
        <v>128</v>
      </c>
      <c r="B348" s="3" t="s">
        <v>519</v>
      </c>
      <c r="C348" s="8" t="s">
        <v>200</v>
      </c>
      <c r="D348" s="9" t="s">
        <v>199</v>
      </c>
      <c r="E348" s="12"/>
      <c r="F348" s="12"/>
      <c r="G348" s="12">
        <v>23.810759196327645</v>
      </c>
      <c r="H348" s="12">
        <v>9.4639066704603785</v>
      </c>
      <c r="I348" s="12">
        <v>2.7446697096592243</v>
      </c>
      <c r="J348" s="12">
        <v>1.6476669356650133</v>
      </c>
      <c r="K348" s="12">
        <v>1.6827663187070885</v>
      </c>
      <c r="L348" s="12">
        <v>1.3928135947206592</v>
      </c>
      <c r="M348" s="12">
        <f>IFERROR(($M345/#REF!)*100,0)</f>
        <v>0</v>
      </c>
      <c r="N348" s="8"/>
    </row>
    <row r="349" spans="1:14" x14ac:dyDescent="0.2">
      <c r="A349" s="3" t="s">
        <v>128</v>
      </c>
      <c r="B349" s="3" t="s">
        <v>519</v>
      </c>
      <c r="C349" s="8"/>
      <c r="D349" s="8"/>
      <c r="E349" s="12"/>
      <c r="F349" s="12"/>
      <c r="G349" s="8"/>
      <c r="H349" s="8"/>
      <c r="I349" s="8"/>
      <c r="J349" s="8"/>
      <c r="K349" s="8"/>
      <c r="L349" s="8"/>
      <c r="M349" s="8"/>
      <c r="N349" s="8"/>
    </row>
    <row r="350" spans="1:14" x14ac:dyDescent="0.2">
      <c r="A350" s="3" t="s">
        <v>183</v>
      </c>
      <c r="B350" s="3" t="s">
        <v>520</v>
      </c>
      <c r="C350" s="13"/>
      <c r="D350" s="14" t="s">
        <v>379</v>
      </c>
      <c r="E350" s="15" t="s">
        <v>383</v>
      </c>
      <c r="F350" s="16"/>
      <c r="G350" s="13"/>
      <c r="H350" s="13"/>
      <c r="I350" s="13"/>
      <c r="J350" s="13"/>
      <c r="K350" s="13"/>
      <c r="L350" s="13"/>
      <c r="M350" s="13"/>
      <c r="N350" s="13"/>
    </row>
    <row r="351" spans="1:14" s="18" customFormat="1" x14ac:dyDescent="0.2">
      <c r="A351" s="3" t="s">
        <v>183</v>
      </c>
      <c r="B351" s="3" t="s">
        <v>520</v>
      </c>
      <c r="C351" s="11" t="s">
        <v>201</v>
      </c>
      <c r="D351" s="17" t="s">
        <v>202</v>
      </c>
      <c r="E351" s="11"/>
      <c r="G351" s="18">
        <v>2942183.4200000004</v>
      </c>
      <c r="H351" s="18">
        <v>841917.98999999987</v>
      </c>
      <c r="I351" s="18">
        <v>640289.92999999993</v>
      </c>
      <c r="J351" s="18">
        <v>536432.72</v>
      </c>
      <c r="K351" s="18">
        <v>23992.45</v>
      </c>
      <c r="L351" s="18">
        <v>8908.4699999999993</v>
      </c>
      <c r="M351" s="18">
        <f t="shared" ref="M351" si="170">SUM(G351:L351)</f>
        <v>4993724.9799999995</v>
      </c>
      <c r="N351" s="11"/>
    </row>
    <row r="352" spans="1:14" x14ac:dyDescent="0.2">
      <c r="A352" s="3" t="s">
        <v>183</v>
      </c>
      <c r="B352" s="3" t="s">
        <v>520</v>
      </c>
      <c r="C352" s="8" t="s">
        <v>201</v>
      </c>
      <c r="D352" s="8" t="s">
        <v>682</v>
      </c>
      <c r="E352" s="12"/>
      <c r="F352" s="12">
        <v>590.5</v>
      </c>
      <c r="G352" s="8">
        <v>4982.5290770533456</v>
      </c>
      <c r="H352" s="8">
        <v>1425.7713632514815</v>
      </c>
      <c r="I352" s="8">
        <v>1084.3182557154953</v>
      </c>
      <c r="J352" s="8">
        <v>908.43813717188823</v>
      </c>
      <c r="K352" s="8">
        <v>40.630736663844203</v>
      </c>
      <c r="L352" s="8">
        <v>15.086316680778999</v>
      </c>
      <c r="M352" s="8">
        <f t="shared" ref="M352" si="171">IFERROR(M351/$F352,0)</f>
        <v>8456.7738865368319</v>
      </c>
      <c r="N352" s="8"/>
    </row>
    <row r="353" spans="1:14" x14ac:dyDescent="0.2">
      <c r="A353" s="3" t="str">
        <f>A352</f>
        <v>1060</v>
      </c>
      <c r="B353" s="3" t="str">
        <f>B352</f>
        <v>EL PAPEYTON 23 JT</v>
      </c>
      <c r="C353" s="8" t="str">
        <f>C352</f>
        <v xml:space="preserve">$ </v>
      </c>
      <c r="D353" s="8" t="s">
        <v>683</v>
      </c>
      <c r="E353" s="12"/>
      <c r="F353" s="12">
        <v>620</v>
      </c>
      <c r="G353" s="8">
        <v>4745.4571290322583</v>
      </c>
      <c r="H353" s="8">
        <v>1357.9322419354837</v>
      </c>
      <c r="I353" s="8">
        <v>1032.725693548387</v>
      </c>
      <c r="J353" s="8">
        <v>865.21406451612904</v>
      </c>
      <c r="K353" s="8">
        <v>38.697499999999998</v>
      </c>
      <c r="L353" s="8">
        <v>14.368499999999999</v>
      </c>
      <c r="M353" s="8">
        <f t="shared" ref="M353" si="172">IFERROR(M351/$F353,0)</f>
        <v>8054.3951290322575</v>
      </c>
      <c r="N353" s="8"/>
    </row>
    <row r="354" spans="1:14" x14ac:dyDescent="0.2">
      <c r="A354" s="3" t="s">
        <v>183</v>
      </c>
      <c r="B354" s="3" t="s">
        <v>520</v>
      </c>
      <c r="C354" s="8" t="s">
        <v>200</v>
      </c>
      <c r="D354" s="9" t="s">
        <v>199</v>
      </c>
      <c r="E354" s="12"/>
      <c r="F354" s="12"/>
      <c r="G354" s="12">
        <v>29.725982005703472</v>
      </c>
      <c r="H354" s="12">
        <v>8.5062130562268035</v>
      </c>
      <c r="I354" s="12">
        <v>6.4690891833022199</v>
      </c>
      <c r="J354" s="12">
        <v>5.4197808585266811</v>
      </c>
      <c r="K354" s="12">
        <v>0.24240471621335566</v>
      </c>
      <c r="L354" s="12">
        <v>9.0005611858946968E-2</v>
      </c>
      <c r="M354" s="12">
        <f>IFERROR(($M351/#REF!)*100,0)</f>
        <v>0</v>
      </c>
      <c r="N354" s="8"/>
    </row>
    <row r="355" spans="1:14" x14ac:dyDescent="0.2">
      <c r="A355" s="3" t="s">
        <v>183</v>
      </c>
      <c r="B355" s="3" t="s">
        <v>520</v>
      </c>
      <c r="C355" s="8"/>
      <c r="D355" s="8"/>
      <c r="E355" s="12"/>
      <c r="F355" s="12"/>
      <c r="G355" s="8"/>
      <c r="H355" s="8"/>
      <c r="I355" s="8"/>
      <c r="J355" s="8"/>
      <c r="K355" s="8"/>
      <c r="L355" s="8"/>
      <c r="M355" s="8"/>
      <c r="N355" s="8"/>
    </row>
    <row r="356" spans="1:14" x14ac:dyDescent="0.2">
      <c r="A356" s="3" t="s">
        <v>127</v>
      </c>
      <c r="B356" s="3" t="s">
        <v>521</v>
      </c>
      <c r="C356" s="13"/>
      <c r="D356" s="14" t="s">
        <v>379</v>
      </c>
      <c r="E356" s="15" t="s">
        <v>382</v>
      </c>
      <c r="F356" s="16"/>
      <c r="G356" s="13"/>
      <c r="H356" s="13"/>
      <c r="I356" s="13"/>
      <c r="J356" s="13"/>
      <c r="K356" s="13"/>
      <c r="L356" s="13"/>
      <c r="M356" s="13"/>
      <c r="N356" s="13"/>
    </row>
    <row r="357" spans="1:14" s="18" customFormat="1" x14ac:dyDescent="0.2">
      <c r="A357" s="3" t="s">
        <v>127</v>
      </c>
      <c r="B357" s="3" t="s">
        <v>521</v>
      </c>
      <c r="C357" s="11" t="s">
        <v>201</v>
      </c>
      <c r="D357" s="17" t="s">
        <v>202</v>
      </c>
      <c r="E357" s="11"/>
      <c r="G357" s="18">
        <v>1164606.06</v>
      </c>
      <c r="H357" s="18">
        <v>474994.5400000001</v>
      </c>
      <c r="I357" s="18">
        <v>402942.56</v>
      </c>
      <c r="J357" s="18">
        <v>107392.29000000001</v>
      </c>
      <c r="K357" s="18">
        <v>81722.720000000001</v>
      </c>
      <c r="L357" s="18">
        <v>37070.730000000003</v>
      </c>
      <c r="M357" s="18">
        <f t="shared" ref="M357" si="173">SUM(G357:L357)</f>
        <v>2268728.9000000004</v>
      </c>
      <c r="N357" s="11"/>
    </row>
    <row r="358" spans="1:14" x14ac:dyDescent="0.2">
      <c r="A358" s="3" t="s">
        <v>127</v>
      </c>
      <c r="B358" s="3" t="s">
        <v>521</v>
      </c>
      <c r="C358" s="8" t="s">
        <v>201</v>
      </c>
      <c r="D358" s="8" t="s">
        <v>682</v>
      </c>
      <c r="E358" s="12"/>
      <c r="F358" s="12">
        <v>279.5</v>
      </c>
      <c r="G358" s="8">
        <v>4166.7479785330952</v>
      </c>
      <c r="H358" s="8">
        <v>1699.4437924865836</v>
      </c>
      <c r="I358" s="8">
        <v>1441.6549552772808</v>
      </c>
      <c r="J358" s="8">
        <v>384.23001788908766</v>
      </c>
      <c r="K358" s="8">
        <v>292.38898032200359</v>
      </c>
      <c r="L358" s="8">
        <v>132.63230769230771</v>
      </c>
      <c r="M358" s="8">
        <f t="shared" ref="M358" si="174">IFERROR(M357/$F358,0)</f>
        <v>8117.0980322003588</v>
      </c>
      <c r="N358" s="8"/>
    </row>
    <row r="359" spans="1:14" x14ac:dyDescent="0.2">
      <c r="A359" s="3" t="str">
        <f>A358</f>
        <v>1070</v>
      </c>
      <c r="B359" s="3" t="str">
        <f>B358</f>
        <v>EL PAHANOVER 28</v>
      </c>
      <c r="C359" s="8" t="str">
        <f>C358</f>
        <v xml:space="preserve">$ </v>
      </c>
      <c r="D359" s="8" t="s">
        <v>683</v>
      </c>
      <c r="E359" s="12"/>
      <c r="F359" s="12">
        <v>289</v>
      </c>
      <c r="G359" s="8">
        <v>4029.7787543252598</v>
      </c>
      <c r="H359" s="8">
        <v>1643.5797231833913</v>
      </c>
      <c r="I359" s="8">
        <v>1394.2649134948097</v>
      </c>
      <c r="J359" s="8">
        <v>371.59961937716264</v>
      </c>
      <c r="K359" s="8">
        <v>282.77757785467128</v>
      </c>
      <c r="L359" s="8">
        <v>128.27242214532873</v>
      </c>
      <c r="M359" s="8">
        <f t="shared" ref="M359" si="175">IFERROR(M357/$F359,0)</f>
        <v>7850.2730103806243</v>
      </c>
      <c r="N359" s="8"/>
    </row>
    <row r="360" spans="1:14" x14ac:dyDescent="0.2">
      <c r="A360" s="3" t="s">
        <v>127</v>
      </c>
      <c r="B360" s="3" t="s">
        <v>521</v>
      </c>
      <c r="C360" s="8" t="s">
        <v>200</v>
      </c>
      <c r="D360" s="9" t="s">
        <v>199</v>
      </c>
      <c r="E360" s="12"/>
      <c r="F360" s="12"/>
      <c r="G360" s="12">
        <v>18.587713929771969</v>
      </c>
      <c r="H360" s="12">
        <v>7.5811580679252444</v>
      </c>
      <c r="I360" s="12">
        <v>6.4311712712622988</v>
      </c>
      <c r="J360" s="12">
        <v>1.7140363882213623</v>
      </c>
      <c r="K360" s="12">
        <v>1.3043367994520434</v>
      </c>
      <c r="L360" s="12">
        <v>0.59166798806440668</v>
      </c>
      <c r="M360" s="12">
        <f>IFERROR(($M357/#REF!)*100,0)</f>
        <v>0</v>
      </c>
      <c r="N360" s="8"/>
    </row>
    <row r="361" spans="1:14" x14ac:dyDescent="0.2">
      <c r="A361" s="3" t="s">
        <v>127</v>
      </c>
      <c r="B361" s="3" t="s">
        <v>521</v>
      </c>
      <c r="C361" s="8"/>
      <c r="D361" s="8"/>
      <c r="E361" s="12"/>
      <c r="F361" s="12"/>
      <c r="G361" s="8"/>
      <c r="H361" s="8"/>
      <c r="I361" s="8"/>
      <c r="J361" s="8"/>
      <c r="K361" s="8"/>
      <c r="L361" s="8"/>
      <c r="M361" s="8"/>
      <c r="N361" s="8"/>
    </row>
    <row r="362" spans="1:14" x14ac:dyDescent="0.2">
      <c r="A362" s="3" t="s">
        <v>55</v>
      </c>
      <c r="B362" s="3" t="s">
        <v>522</v>
      </c>
      <c r="C362" s="13"/>
      <c r="D362" s="14" t="s">
        <v>379</v>
      </c>
      <c r="E362" s="15" t="s">
        <v>381</v>
      </c>
      <c r="F362" s="16"/>
      <c r="G362" s="13"/>
      <c r="H362" s="13"/>
      <c r="I362" s="13"/>
      <c r="J362" s="13"/>
      <c r="K362" s="13"/>
      <c r="L362" s="13"/>
      <c r="M362" s="13"/>
      <c r="N362" s="13"/>
    </row>
    <row r="363" spans="1:14" s="18" customFormat="1" x14ac:dyDescent="0.2">
      <c r="A363" s="3" t="s">
        <v>55</v>
      </c>
      <c r="B363" s="3" t="s">
        <v>522</v>
      </c>
      <c r="C363" s="11" t="s">
        <v>201</v>
      </c>
      <c r="D363" s="17" t="s">
        <v>202</v>
      </c>
      <c r="E363" s="11"/>
      <c r="G363" s="18">
        <v>26159958.419999994</v>
      </c>
      <c r="H363" s="18">
        <v>9707553.4599999972</v>
      </c>
      <c r="I363" s="18">
        <v>1422934.2599999998</v>
      </c>
      <c r="J363" s="18">
        <v>4496402.41</v>
      </c>
      <c r="K363" s="18">
        <v>457543.95</v>
      </c>
      <c r="L363" s="18">
        <v>367352.47000000003</v>
      </c>
      <c r="M363" s="18">
        <f t="shared" ref="M363" si="176">SUM(G363:L363)</f>
        <v>42611744.969999999</v>
      </c>
      <c r="N363" s="11"/>
    </row>
    <row r="364" spans="1:14" x14ac:dyDescent="0.2">
      <c r="A364" s="3" t="s">
        <v>55</v>
      </c>
      <c r="B364" s="3" t="s">
        <v>522</v>
      </c>
      <c r="C364" s="8" t="s">
        <v>201</v>
      </c>
      <c r="D364" s="8" t="s">
        <v>682</v>
      </c>
      <c r="E364" s="12"/>
      <c r="F364" s="12">
        <v>6393.1</v>
      </c>
      <c r="G364" s="8">
        <v>4091.9050882983206</v>
      </c>
      <c r="H364" s="8">
        <v>1518.442298728316</v>
      </c>
      <c r="I364" s="8">
        <v>222.57344011512407</v>
      </c>
      <c r="J364" s="8">
        <v>703.32114467159909</v>
      </c>
      <c r="K364" s="8">
        <v>71.56840187076692</v>
      </c>
      <c r="L364" s="8">
        <v>57.460773333750453</v>
      </c>
      <c r="M364" s="8">
        <f t="shared" ref="M364" si="177">IFERROR(M363/$F364,0)</f>
        <v>6665.2711470178783</v>
      </c>
      <c r="N364" s="8"/>
    </row>
    <row r="365" spans="1:14" x14ac:dyDescent="0.2">
      <c r="A365" s="3" t="str">
        <f>A364</f>
        <v>1080</v>
      </c>
      <c r="B365" s="3" t="str">
        <f>B364</f>
        <v>EL PALEWIS-PALMER</v>
      </c>
      <c r="C365" s="8" t="str">
        <f>C364</f>
        <v xml:space="preserve">$ </v>
      </c>
      <c r="D365" s="8" t="s">
        <v>683</v>
      </c>
      <c r="E365" s="12"/>
      <c r="F365" s="12">
        <v>6648</v>
      </c>
      <c r="G365" s="8">
        <v>3935.0117960288799</v>
      </c>
      <c r="H365" s="8">
        <v>1460.221639590854</v>
      </c>
      <c r="I365" s="8">
        <v>214.03944945848372</v>
      </c>
      <c r="J365" s="8">
        <v>676.35415312876057</v>
      </c>
      <c r="K365" s="8">
        <v>68.824300541516251</v>
      </c>
      <c r="L365" s="8">
        <v>55.257591756919382</v>
      </c>
      <c r="M365" s="8">
        <f t="shared" ref="M365" si="178">IFERROR(M363/$F365,0)</f>
        <v>6409.7089305054151</v>
      </c>
      <c r="N365" s="8"/>
    </row>
    <row r="366" spans="1:14" x14ac:dyDescent="0.2">
      <c r="A366" s="3" t="s">
        <v>55</v>
      </c>
      <c r="B366" s="3" t="s">
        <v>522</v>
      </c>
      <c r="C366" s="8" t="s">
        <v>200</v>
      </c>
      <c r="D366" s="9" t="s">
        <v>199</v>
      </c>
      <c r="E366" s="12"/>
      <c r="F366" s="12"/>
      <c r="G366" s="12">
        <v>26.199478483609337</v>
      </c>
      <c r="H366" s="12">
        <v>9.7222187405815212</v>
      </c>
      <c r="I366" s="12">
        <v>1.4250838984498881</v>
      </c>
      <c r="J366" s="12">
        <v>4.5031951619762625</v>
      </c>
      <c r="K366" s="12">
        <v>0.45823516539559656</v>
      </c>
      <c r="L366" s="12">
        <v>0.3679074323874918</v>
      </c>
      <c r="M366" s="12">
        <f>IFERROR(($M363/#REF!)*100,0)</f>
        <v>0</v>
      </c>
      <c r="N366" s="8"/>
    </row>
    <row r="367" spans="1:14" x14ac:dyDescent="0.2">
      <c r="A367" s="3" t="s">
        <v>55</v>
      </c>
      <c r="B367" s="3" t="s">
        <v>522</v>
      </c>
      <c r="C367" s="8"/>
      <c r="D367" s="8"/>
      <c r="E367" s="12"/>
      <c r="F367" s="12"/>
      <c r="G367" s="8"/>
      <c r="H367" s="8"/>
      <c r="I367" s="8"/>
      <c r="J367" s="8"/>
      <c r="K367" s="8"/>
      <c r="L367" s="8"/>
      <c r="M367" s="8"/>
      <c r="N367" s="8"/>
    </row>
    <row r="368" spans="1:14" x14ac:dyDescent="0.2">
      <c r="A368" s="3" t="s">
        <v>4</v>
      </c>
      <c r="B368" s="3" t="s">
        <v>693</v>
      </c>
      <c r="C368" s="13"/>
      <c r="D368" s="14" t="s">
        <v>379</v>
      </c>
      <c r="E368" s="15" t="s">
        <v>694</v>
      </c>
      <c r="F368" s="16"/>
      <c r="G368" s="13"/>
      <c r="H368" s="13"/>
      <c r="I368" s="13"/>
      <c r="J368" s="13"/>
      <c r="K368" s="13"/>
      <c r="L368" s="13"/>
      <c r="M368" s="13"/>
      <c r="N368" s="13"/>
    </row>
    <row r="369" spans="1:14" s="18" customFormat="1" x14ac:dyDescent="0.2">
      <c r="A369" s="3" t="s">
        <v>4</v>
      </c>
      <c r="B369" s="3" t="s">
        <v>693</v>
      </c>
      <c r="C369" s="11" t="s">
        <v>201</v>
      </c>
      <c r="D369" s="17" t="s">
        <v>202</v>
      </c>
      <c r="E369" s="11"/>
      <c r="G369" s="18">
        <v>92873431.820000023</v>
      </c>
      <c r="H369" s="18">
        <v>33223336.570000015</v>
      </c>
      <c r="I369" s="18">
        <v>9634343.0200000014</v>
      </c>
      <c r="J369" s="18">
        <v>11363886.499999996</v>
      </c>
      <c r="K369" s="18">
        <v>1858449.7300000004</v>
      </c>
      <c r="L369" s="18">
        <v>549127.58000000007</v>
      </c>
      <c r="M369" s="18">
        <f t="shared" ref="M369" si="179">SUM(G369:L369)</f>
        <v>149502575.22000006</v>
      </c>
      <c r="N369" s="11"/>
    </row>
    <row r="370" spans="1:14" x14ac:dyDescent="0.2">
      <c r="A370" s="3" t="s">
        <v>4</v>
      </c>
      <c r="B370" s="3" t="s">
        <v>693</v>
      </c>
      <c r="C370" s="8" t="s">
        <v>201</v>
      </c>
      <c r="D370" s="8" t="s">
        <v>682</v>
      </c>
      <c r="E370" s="12"/>
      <c r="F370" s="12">
        <v>28969.599999999999</v>
      </c>
      <c r="G370" s="8">
        <v>3205.8927917541155</v>
      </c>
      <c r="H370" s="8">
        <v>1146.8344944355467</v>
      </c>
      <c r="I370" s="8">
        <v>332.56734715011606</v>
      </c>
      <c r="J370" s="8">
        <v>392.26936167568749</v>
      </c>
      <c r="K370" s="8">
        <v>64.151722150116001</v>
      </c>
      <c r="L370" s="8">
        <v>18.955304180934501</v>
      </c>
      <c r="M370" s="8">
        <f t="shared" ref="M370" si="180">IFERROR(M369/$F370,0)</f>
        <v>5160.6710213465176</v>
      </c>
      <c r="N370" s="8"/>
    </row>
    <row r="371" spans="1:14" x14ac:dyDescent="0.2">
      <c r="A371" s="3" t="str">
        <f>A370</f>
        <v>1110</v>
      </c>
      <c r="B371" s="3" t="str">
        <f>B370</f>
        <v>EL PADISTRICT 49</v>
      </c>
      <c r="C371" s="8" t="str">
        <f>C370</f>
        <v xml:space="preserve">$ </v>
      </c>
      <c r="D371" s="8" t="s">
        <v>683</v>
      </c>
      <c r="E371" s="12"/>
      <c r="F371" s="12">
        <v>25616</v>
      </c>
      <c r="G371" s="8">
        <v>3625.6024289506568</v>
      </c>
      <c r="H371" s="8">
        <v>1296.9759747813873</v>
      </c>
      <c r="I371" s="8">
        <v>376.10645768269836</v>
      </c>
      <c r="J371" s="8">
        <v>443.6245510618362</v>
      </c>
      <c r="K371" s="8">
        <v>72.550348610243617</v>
      </c>
      <c r="L371" s="8">
        <v>21.436898032479704</v>
      </c>
      <c r="M371" s="8">
        <f t="shared" ref="M371" si="181">IFERROR(M369/$F371,0)</f>
        <v>5836.2966591193026</v>
      </c>
      <c r="N371" s="8"/>
    </row>
    <row r="372" spans="1:14" x14ac:dyDescent="0.2">
      <c r="A372" s="3" t="s">
        <v>4</v>
      </c>
      <c r="B372" s="3" t="s">
        <v>693</v>
      </c>
      <c r="C372" s="8" t="s">
        <v>200</v>
      </c>
      <c r="D372" s="9" t="s">
        <v>199</v>
      </c>
      <c r="E372" s="12"/>
      <c r="F372" s="12"/>
      <c r="G372" s="12">
        <v>25.804206630306187</v>
      </c>
      <c r="H372" s="12">
        <v>9.2308620990989461</v>
      </c>
      <c r="I372" s="12">
        <v>2.6768320408053605</v>
      </c>
      <c r="J372" s="12">
        <v>3.1573731003897212</v>
      </c>
      <c r="K372" s="12">
        <v>0.51635672231754015</v>
      </c>
      <c r="L372" s="12">
        <v>0.15257109878509481</v>
      </c>
      <c r="M372" s="12">
        <f>IFERROR(($M369/#REF!)*100,0)</f>
        <v>0</v>
      </c>
      <c r="N372" s="8"/>
    </row>
    <row r="373" spans="1:14" x14ac:dyDescent="0.2">
      <c r="A373" s="3" t="s">
        <v>4</v>
      </c>
      <c r="B373" s="3" t="s">
        <v>693</v>
      </c>
      <c r="C373" s="8"/>
      <c r="D373" s="8"/>
      <c r="E373" s="12"/>
      <c r="F373" s="12"/>
      <c r="G373" s="8"/>
      <c r="H373" s="8"/>
      <c r="I373" s="8"/>
      <c r="J373" s="8"/>
      <c r="K373" s="8"/>
      <c r="L373" s="8"/>
      <c r="M373" s="8"/>
      <c r="N373" s="8"/>
    </row>
    <row r="374" spans="1:14" x14ac:dyDescent="0.2">
      <c r="A374" s="3" t="s">
        <v>20</v>
      </c>
      <c r="B374" s="3" t="s">
        <v>523</v>
      </c>
      <c r="C374" s="13"/>
      <c r="D374" s="14" t="s">
        <v>379</v>
      </c>
      <c r="E374" s="15" t="s">
        <v>380</v>
      </c>
      <c r="F374" s="16"/>
      <c r="G374" s="13"/>
      <c r="H374" s="13"/>
      <c r="I374" s="13"/>
      <c r="J374" s="13"/>
      <c r="K374" s="13"/>
      <c r="L374" s="13"/>
      <c r="M374" s="13"/>
      <c r="N374" s="13"/>
    </row>
    <row r="375" spans="1:14" s="18" customFormat="1" x14ac:dyDescent="0.2">
      <c r="A375" s="3" t="s">
        <v>20</v>
      </c>
      <c r="B375" s="3" t="s">
        <v>523</v>
      </c>
      <c r="C375" s="11" t="s">
        <v>201</v>
      </c>
      <c r="D375" s="17" t="s">
        <v>202</v>
      </c>
      <c r="E375" s="11"/>
      <c r="G375" s="18">
        <v>680165.29</v>
      </c>
      <c r="H375" s="18">
        <v>284961.61</v>
      </c>
      <c r="I375" s="18">
        <v>199896.97000000003</v>
      </c>
      <c r="J375" s="18">
        <v>134597.15</v>
      </c>
      <c r="K375" s="18">
        <v>25</v>
      </c>
      <c r="L375" s="18">
        <v>36961.160000000003</v>
      </c>
      <c r="M375" s="18">
        <f t="shared" ref="M375" si="182">SUM(G375:L375)</f>
        <v>1336607.18</v>
      </c>
      <c r="N375" s="11"/>
    </row>
    <row r="376" spans="1:14" x14ac:dyDescent="0.2">
      <c r="A376" s="3" t="s">
        <v>20</v>
      </c>
      <c r="B376" s="3" t="s">
        <v>523</v>
      </c>
      <c r="C376" s="8" t="s">
        <v>201</v>
      </c>
      <c r="D376" s="8" t="s">
        <v>682</v>
      </c>
      <c r="E376" s="12"/>
      <c r="F376" s="12">
        <v>149</v>
      </c>
      <c r="G376" s="8">
        <v>4564.8677181208059</v>
      </c>
      <c r="H376" s="8">
        <v>1912.4940268456376</v>
      </c>
      <c r="I376" s="8">
        <v>1341.590402684564</v>
      </c>
      <c r="J376" s="8">
        <v>903.33657718120799</v>
      </c>
      <c r="K376" s="8">
        <v>0.16778523489932887</v>
      </c>
      <c r="L376" s="8">
        <v>248.06147651006714</v>
      </c>
      <c r="M376" s="8">
        <f t="shared" ref="M376" si="183">IFERROR(M375/$F376,0)</f>
        <v>8970.5179865771806</v>
      </c>
      <c r="N376" s="8"/>
    </row>
    <row r="377" spans="1:14" x14ac:dyDescent="0.2">
      <c r="A377" s="3" t="str">
        <f>A376</f>
        <v>1120</v>
      </c>
      <c r="B377" s="3" t="str">
        <f>B376</f>
        <v>EL PAEDISON 54 JT</v>
      </c>
      <c r="C377" s="8" t="str">
        <f>C376</f>
        <v xml:space="preserve">$ </v>
      </c>
      <c r="D377" s="8" t="s">
        <v>683</v>
      </c>
      <c r="E377" s="12"/>
      <c r="F377" s="12">
        <v>94</v>
      </c>
      <c r="G377" s="8">
        <v>7235.8009574468088</v>
      </c>
      <c r="H377" s="8">
        <v>3031.5064893617018</v>
      </c>
      <c r="I377" s="8">
        <v>2126.5635106382983</v>
      </c>
      <c r="J377" s="8">
        <v>1431.884574468085</v>
      </c>
      <c r="K377" s="8">
        <v>0.26595744680851063</v>
      </c>
      <c r="L377" s="8">
        <v>393.2038297872341</v>
      </c>
      <c r="M377" s="8">
        <f t="shared" ref="M377" si="184">IFERROR(M375/$F377,0)</f>
        <v>14219.225319148936</v>
      </c>
      <c r="N377" s="8"/>
    </row>
    <row r="378" spans="1:14" x14ac:dyDescent="0.2">
      <c r="A378" s="3" t="s">
        <v>20</v>
      </c>
      <c r="B378" s="3" t="s">
        <v>523</v>
      </c>
      <c r="C378" s="8" t="s">
        <v>200</v>
      </c>
      <c r="D378" s="9" t="s">
        <v>199</v>
      </c>
      <c r="E378" s="12"/>
      <c r="F378" s="12"/>
      <c r="G378" s="12">
        <v>25.122936639834165</v>
      </c>
      <c r="H378" s="12">
        <v>10.525489286310293</v>
      </c>
      <c r="I378" s="12">
        <v>7.3834977844941658</v>
      </c>
      <c r="J378" s="12">
        <v>4.9715498880459705</v>
      </c>
      <c r="K378" s="12">
        <v>9.2341291922711042E-4</v>
      </c>
      <c r="L378" s="12">
        <v>1.3652165061448125</v>
      </c>
      <c r="M378" s="12">
        <f>IFERROR(($M375/#REF!)*100,0)</f>
        <v>0</v>
      </c>
      <c r="N378" s="8"/>
    </row>
    <row r="379" spans="1:14" x14ac:dyDescent="0.2">
      <c r="A379" s="3" t="s">
        <v>20</v>
      </c>
      <c r="B379" s="3" t="s">
        <v>523</v>
      </c>
      <c r="C379" s="8"/>
      <c r="D379" s="8"/>
      <c r="E379" s="12"/>
      <c r="F379" s="12"/>
      <c r="G379" s="8"/>
      <c r="H379" s="8"/>
      <c r="I379" s="8"/>
      <c r="J379" s="8"/>
      <c r="K379" s="8"/>
      <c r="L379" s="8"/>
      <c r="M379" s="8"/>
      <c r="N379" s="8"/>
    </row>
    <row r="380" spans="1:14" x14ac:dyDescent="0.2">
      <c r="A380" s="3" t="s">
        <v>83</v>
      </c>
      <c r="B380" s="3" t="s">
        <v>524</v>
      </c>
      <c r="C380" s="13"/>
      <c r="D380" s="14" t="s">
        <v>379</v>
      </c>
      <c r="E380" s="15" t="s">
        <v>378</v>
      </c>
      <c r="F380" s="16"/>
      <c r="G380" s="13"/>
      <c r="H380" s="13"/>
      <c r="I380" s="13"/>
      <c r="J380" s="13"/>
      <c r="K380" s="13"/>
      <c r="L380" s="13"/>
      <c r="M380" s="13"/>
      <c r="N380" s="13"/>
    </row>
    <row r="381" spans="1:14" s="18" customFormat="1" x14ac:dyDescent="0.2">
      <c r="A381" s="3" t="s">
        <v>83</v>
      </c>
      <c r="B381" s="3" t="s">
        <v>524</v>
      </c>
      <c r="C381" s="11" t="s">
        <v>201</v>
      </c>
      <c r="D381" s="17" t="s">
        <v>202</v>
      </c>
      <c r="E381" s="11"/>
      <c r="G381" s="18">
        <v>1841916.31</v>
      </c>
      <c r="H381" s="18">
        <v>590002.1100000001</v>
      </c>
      <c r="I381" s="18">
        <v>405192.8</v>
      </c>
      <c r="J381" s="18">
        <v>202786.19000000006</v>
      </c>
      <c r="K381" s="18">
        <v>54874.97</v>
      </c>
      <c r="L381" s="18">
        <v>118140.76999999999</v>
      </c>
      <c r="M381" s="18">
        <f t="shared" ref="M381" si="185">SUM(G381:L381)</f>
        <v>3212913.15</v>
      </c>
      <c r="N381" s="11"/>
    </row>
    <row r="382" spans="1:14" x14ac:dyDescent="0.2">
      <c r="A382" s="3" t="s">
        <v>83</v>
      </c>
      <c r="B382" s="3" t="s">
        <v>524</v>
      </c>
      <c r="C382" s="8" t="s">
        <v>201</v>
      </c>
      <c r="D382" s="8" t="s">
        <v>682</v>
      </c>
      <c r="E382" s="12"/>
      <c r="F382" s="12">
        <v>318</v>
      </c>
      <c r="G382" s="8">
        <v>5792.1896540880507</v>
      </c>
      <c r="H382" s="8">
        <v>1855.3525471698117</v>
      </c>
      <c r="I382" s="8">
        <v>1274.1911949685534</v>
      </c>
      <c r="J382" s="8">
        <v>637.69242138364802</v>
      </c>
      <c r="K382" s="8">
        <v>172.56279874213837</v>
      </c>
      <c r="L382" s="8">
        <v>371.5118553459119</v>
      </c>
      <c r="M382" s="8">
        <f t="shared" ref="M382" si="186">IFERROR(M381/$F382,0)</f>
        <v>10103.500471698113</v>
      </c>
      <c r="N382" s="8"/>
    </row>
    <row r="383" spans="1:14" x14ac:dyDescent="0.2">
      <c r="A383" s="3" t="str">
        <f>A382</f>
        <v>1130</v>
      </c>
      <c r="B383" s="3" t="str">
        <f>B382</f>
        <v xml:space="preserve">EL PAMIAMI/YODER </v>
      </c>
      <c r="C383" s="8" t="str">
        <f>C382</f>
        <v xml:space="preserve">$ </v>
      </c>
      <c r="D383" s="8" t="s">
        <v>683</v>
      </c>
      <c r="E383" s="12"/>
      <c r="F383" s="12">
        <v>340</v>
      </c>
      <c r="G383" s="8">
        <v>5417.4009117647056</v>
      </c>
      <c r="H383" s="8">
        <v>1735.300323529412</v>
      </c>
      <c r="I383" s="8">
        <v>1191.7435294117647</v>
      </c>
      <c r="J383" s="8">
        <v>596.42997058823551</v>
      </c>
      <c r="K383" s="8">
        <v>161.39697058823529</v>
      </c>
      <c r="L383" s="8">
        <v>347.47285294117643</v>
      </c>
      <c r="M383" s="8">
        <f t="shared" ref="M383" si="187">IFERROR(M381/$F383,0)</f>
        <v>9449.7445588235296</v>
      </c>
      <c r="N383" s="8"/>
    </row>
    <row r="384" spans="1:14" x14ac:dyDescent="0.2">
      <c r="A384" s="3" t="s">
        <v>83</v>
      </c>
      <c r="B384" s="3" t="s">
        <v>524</v>
      </c>
      <c r="C384" s="8" t="s">
        <v>200</v>
      </c>
      <c r="D384" s="9" t="s">
        <v>199</v>
      </c>
      <c r="E384" s="12"/>
      <c r="F384" s="12"/>
      <c r="G384" s="12">
        <v>28.662116369181849</v>
      </c>
      <c r="H384" s="12">
        <v>9.1810409859950877</v>
      </c>
      <c r="I384" s="12">
        <v>6.3052176271540947</v>
      </c>
      <c r="J384" s="12">
        <v>3.1555621416062181</v>
      </c>
      <c r="K384" s="12">
        <v>0.85391109647938512</v>
      </c>
      <c r="L384" s="12">
        <v>1.8383921567450303</v>
      </c>
      <c r="M384" s="12">
        <f>IFERROR(($M381/#REF!)*100,0)</f>
        <v>0</v>
      </c>
      <c r="N384" s="8"/>
    </row>
    <row r="385" spans="1:14" x14ac:dyDescent="0.2">
      <c r="A385" s="3" t="s">
        <v>83</v>
      </c>
      <c r="B385" s="3" t="s">
        <v>524</v>
      </c>
      <c r="C385" s="8"/>
      <c r="D385" s="8"/>
      <c r="E385" s="12"/>
      <c r="F385" s="12"/>
      <c r="G385" s="8"/>
      <c r="H385" s="8"/>
      <c r="I385" s="8"/>
      <c r="J385" s="8"/>
      <c r="K385" s="8"/>
      <c r="L385" s="8"/>
      <c r="M385" s="8"/>
      <c r="N385" s="8"/>
    </row>
    <row r="386" spans="1:14" x14ac:dyDescent="0.2">
      <c r="A386" s="3" t="s">
        <v>21</v>
      </c>
      <c r="B386" s="3" t="s">
        <v>525</v>
      </c>
      <c r="C386" s="13"/>
      <c r="D386" s="14" t="s">
        <v>376</v>
      </c>
      <c r="E386" s="15" t="s">
        <v>377</v>
      </c>
      <c r="F386" s="16"/>
      <c r="G386" s="13"/>
      <c r="H386" s="13"/>
      <c r="I386" s="13"/>
      <c r="J386" s="13"/>
      <c r="K386" s="13"/>
      <c r="L386" s="13"/>
      <c r="M386" s="13"/>
      <c r="N386" s="13"/>
    </row>
    <row r="387" spans="1:14" s="18" customFormat="1" x14ac:dyDescent="0.2">
      <c r="A387" s="3" t="s">
        <v>21</v>
      </c>
      <c r="B387" s="3" t="s">
        <v>525</v>
      </c>
      <c r="C387" s="11" t="s">
        <v>201</v>
      </c>
      <c r="D387" s="17" t="s">
        <v>202</v>
      </c>
      <c r="E387" s="11"/>
      <c r="G387" s="18">
        <v>16253715.969999999</v>
      </c>
      <c r="H387" s="18">
        <v>6316299.3400000008</v>
      </c>
      <c r="I387" s="18">
        <v>1750384.8799999997</v>
      </c>
      <c r="J387" s="18">
        <v>1278483.6199999992</v>
      </c>
      <c r="K387" s="18">
        <v>1022868.11</v>
      </c>
      <c r="L387" s="18">
        <v>21265.87</v>
      </c>
      <c r="M387" s="18">
        <f t="shared" ref="M387" si="188">SUM(G387:L387)</f>
        <v>26643017.789999995</v>
      </c>
      <c r="N387" s="11"/>
    </row>
    <row r="388" spans="1:14" x14ac:dyDescent="0.2">
      <c r="A388" s="3" t="s">
        <v>21</v>
      </c>
      <c r="B388" s="3" t="s">
        <v>525</v>
      </c>
      <c r="C388" s="8" t="s">
        <v>201</v>
      </c>
      <c r="D388" s="8" t="s">
        <v>682</v>
      </c>
      <c r="E388" s="12"/>
      <c r="F388" s="12">
        <v>3522.6</v>
      </c>
      <c r="G388" s="8">
        <v>4614.1247856696755</v>
      </c>
      <c r="H388" s="8">
        <v>1793.0787883949358</v>
      </c>
      <c r="I388" s="8">
        <v>496.90140237324692</v>
      </c>
      <c r="J388" s="8">
        <v>362.93749503207835</v>
      </c>
      <c r="K388" s="8">
        <v>290.37305115539658</v>
      </c>
      <c r="L388" s="8">
        <v>6.0369812070629649</v>
      </c>
      <c r="M388" s="8">
        <f t="shared" ref="M388" si="189">IFERROR(M387/$F388,0)</f>
        <v>7563.4525038323955</v>
      </c>
      <c r="N388" s="8"/>
    </row>
    <row r="389" spans="1:14" x14ac:dyDescent="0.2">
      <c r="A389" s="3" t="str">
        <f>A388</f>
        <v>1140</v>
      </c>
      <c r="B389" s="3" t="str">
        <f>B388</f>
        <v>FREMOCANON CITY R</v>
      </c>
      <c r="C389" s="8" t="str">
        <f>C388</f>
        <v xml:space="preserve">$ </v>
      </c>
      <c r="D389" s="8" t="s">
        <v>683</v>
      </c>
      <c r="E389" s="12"/>
      <c r="F389" s="12">
        <v>3308</v>
      </c>
      <c r="G389" s="8">
        <v>4913.4570646916563</v>
      </c>
      <c r="H389" s="8">
        <v>1909.4012515114875</v>
      </c>
      <c r="I389" s="8">
        <v>529.13690447400234</v>
      </c>
      <c r="J389" s="8">
        <v>386.48235187424399</v>
      </c>
      <c r="K389" s="8">
        <v>309.21043228536882</v>
      </c>
      <c r="L389" s="8">
        <v>6.4286185006045944</v>
      </c>
      <c r="M389" s="8">
        <f t="shared" ref="M389" si="190">IFERROR(M387/$F389,0)</f>
        <v>8054.1166233373624</v>
      </c>
      <c r="N389" s="8"/>
    </row>
    <row r="390" spans="1:14" x14ac:dyDescent="0.2">
      <c r="A390" s="3" t="s">
        <v>21</v>
      </c>
      <c r="B390" s="3" t="s">
        <v>525</v>
      </c>
      <c r="C390" s="8" t="s">
        <v>200</v>
      </c>
      <c r="D390" s="9" t="s">
        <v>199</v>
      </c>
      <c r="E390" s="12"/>
      <c r="F390" s="12"/>
      <c r="G390" s="12">
        <v>26.794851152145881</v>
      </c>
      <c r="H390" s="12">
        <v>10.412652771838568</v>
      </c>
      <c r="I390" s="12">
        <v>2.8855741299487421</v>
      </c>
      <c r="J390" s="12">
        <v>2.1076274718707673</v>
      </c>
      <c r="K390" s="12">
        <v>1.6862358617754767</v>
      </c>
      <c r="L390" s="12">
        <v>3.5057572208263742E-2</v>
      </c>
      <c r="M390" s="12">
        <f>IFERROR(($M387/#REF!)*100,0)</f>
        <v>0</v>
      </c>
      <c r="N390" s="8"/>
    </row>
    <row r="391" spans="1:14" x14ac:dyDescent="0.2">
      <c r="A391" s="3" t="s">
        <v>21</v>
      </c>
      <c r="B391" s="3" t="s">
        <v>525</v>
      </c>
      <c r="C391" s="8"/>
      <c r="D391" s="8"/>
      <c r="E391" s="12"/>
      <c r="F391" s="12"/>
      <c r="G391" s="8"/>
      <c r="H391" s="8"/>
      <c r="I391" s="8"/>
      <c r="J391" s="8"/>
      <c r="K391" s="8"/>
      <c r="L391" s="8"/>
      <c r="M391" s="8"/>
      <c r="N391" s="8"/>
    </row>
    <row r="392" spans="1:14" x14ac:dyDescent="0.2">
      <c r="A392" s="3" t="s">
        <v>110</v>
      </c>
      <c r="B392" s="3" t="s">
        <v>526</v>
      </c>
      <c r="C392" s="13"/>
      <c r="D392" s="14" t="s">
        <v>376</v>
      </c>
      <c r="E392" s="15" t="s">
        <v>695</v>
      </c>
      <c r="F392" s="16"/>
      <c r="G392" s="13"/>
      <c r="H392" s="13"/>
      <c r="I392" s="13"/>
      <c r="J392" s="13"/>
      <c r="K392" s="13"/>
      <c r="L392" s="13"/>
      <c r="M392" s="13"/>
      <c r="N392" s="13"/>
    </row>
    <row r="393" spans="1:14" s="18" customFormat="1" x14ac:dyDescent="0.2">
      <c r="A393" s="3" t="s">
        <v>110</v>
      </c>
      <c r="B393" s="3" t="s">
        <v>526</v>
      </c>
      <c r="C393" s="11" t="s">
        <v>201</v>
      </c>
      <c r="D393" s="17" t="s">
        <v>202</v>
      </c>
      <c r="E393" s="11"/>
      <c r="G393" s="18">
        <v>5733187.0700000003</v>
      </c>
      <c r="H393" s="18">
        <v>2179128.7100000004</v>
      </c>
      <c r="I393" s="18">
        <v>470441.25</v>
      </c>
      <c r="J393" s="18">
        <v>940481.03</v>
      </c>
      <c r="K393" s="18">
        <v>20153.990000000002</v>
      </c>
      <c r="L393" s="18">
        <v>0</v>
      </c>
      <c r="M393" s="18">
        <f t="shared" ref="M393" si="191">SUM(G393:L393)</f>
        <v>9343392.0500000007</v>
      </c>
      <c r="N393" s="11"/>
    </row>
    <row r="394" spans="1:14" x14ac:dyDescent="0.2">
      <c r="A394" s="3" t="s">
        <v>110</v>
      </c>
      <c r="B394" s="3" t="s">
        <v>526</v>
      </c>
      <c r="C394" s="8" t="s">
        <v>201</v>
      </c>
      <c r="D394" s="8" t="s">
        <v>682</v>
      </c>
      <c r="E394" s="12"/>
      <c r="F394" s="12">
        <v>1363</v>
      </c>
      <c r="G394" s="8">
        <v>4206.3001247248721</v>
      </c>
      <c r="H394" s="8">
        <v>1598.77381511372</v>
      </c>
      <c r="I394" s="8">
        <v>345.15132061628759</v>
      </c>
      <c r="J394" s="8">
        <v>690.00809244314019</v>
      </c>
      <c r="K394" s="8">
        <v>14.786493030080706</v>
      </c>
      <c r="L394" s="8">
        <v>0</v>
      </c>
      <c r="M394" s="8">
        <f t="shared" ref="M394" si="192">IFERROR(M393/$F394,0)</f>
        <v>6855.0198459281</v>
      </c>
      <c r="N394" s="8"/>
    </row>
    <row r="395" spans="1:14" x14ac:dyDescent="0.2">
      <c r="A395" s="3" t="str">
        <f>A394</f>
        <v>1150</v>
      </c>
      <c r="B395" s="3" t="str">
        <f>B394</f>
        <v>FREMOFLORENCE RE-</v>
      </c>
      <c r="C395" s="8" t="str">
        <f>C394</f>
        <v xml:space="preserve">$ </v>
      </c>
      <c r="D395" s="8" t="s">
        <v>683</v>
      </c>
      <c r="E395" s="12"/>
      <c r="F395" s="12">
        <v>1394</v>
      </c>
      <c r="G395" s="8">
        <v>4112.7597345767581</v>
      </c>
      <c r="H395" s="8">
        <v>1563.2200215208038</v>
      </c>
      <c r="I395" s="8">
        <v>337.47578909612628</v>
      </c>
      <c r="J395" s="8">
        <v>674.66357962697271</v>
      </c>
      <c r="K395" s="8">
        <v>14.457668579626974</v>
      </c>
      <c r="L395" s="8">
        <v>0</v>
      </c>
      <c r="M395" s="8">
        <f t="shared" ref="M395" si="193">IFERROR(M393/$F395,0)</f>
        <v>6702.5767934002879</v>
      </c>
      <c r="N395" s="8"/>
    </row>
    <row r="396" spans="1:14" x14ac:dyDescent="0.2">
      <c r="A396" s="3" t="s">
        <v>110</v>
      </c>
      <c r="B396" s="3" t="s">
        <v>526</v>
      </c>
      <c r="C396" s="8" t="s">
        <v>200</v>
      </c>
      <c r="D396" s="9" t="s">
        <v>199</v>
      </c>
      <c r="E396" s="12"/>
      <c r="F396" s="12"/>
      <c r="G396" s="12">
        <v>20.680270214347011</v>
      </c>
      <c r="H396" s="12">
        <v>7.8603698090460927</v>
      </c>
      <c r="I396" s="12">
        <v>1.6969361109605612</v>
      </c>
      <c r="J396" s="12">
        <v>3.3924240731023967</v>
      </c>
      <c r="K396" s="12">
        <v>7.2697777694745183E-2</v>
      </c>
      <c r="L396" s="12">
        <v>0</v>
      </c>
      <c r="M396" s="12">
        <f>IFERROR(($M393/#REF!)*100,0)</f>
        <v>0</v>
      </c>
      <c r="N396" s="8"/>
    </row>
    <row r="397" spans="1:14" x14ac:dyDescent="0.2">
      <c r="A397" s="3" t="s">
        <v>110</v>
      </c>
      <c r="B397" s="3" t="s">
        <v>526</v>
      </c>
      <c r="C397" s="8"/>
      <c r="D397" s="8"/>
      <c r="E397" s="12"/>
      <c r="F397" s="12"/>
      <c r="G397" s="8"/>
      <c r="H397" s="8"/>
      <c r="I397" s="8"/>
      <c r="J397" s="8"/>
      <c r="K397" s="8"/>
      <c r="L397" s="8"/>
      <c r="M397" s="8"/>
      <c r="N397" s="8"/>
    </row>
    <row r="398" spans="1:14" x14ac:dyDescent="0.2">
      <c r="A398" s="3" t="s">
        <v>141</v>
      </c>
      <c r="B398" s="3" t="s">
        <v>527</v>
      </c>
      <c r="C398" s="13"/>
      <c r="D398" s="14" t="s">
        <v>376</v>
      </c>
      <c r="E398" s="15" t="s">
        <v>375</v>
      </c>
      <c r="F398" s="16"/>
      <c r="G398" s="13"/>
      <c r="H398" s="13"/>
      <c r="I398" s="13"/>
      <c r="J398" s="13"/>
      <c r="K398" s="13"/>
      <c r="L398" s="13"/>
      <c r="M398" s="13"/>
      <c r="N398" s="13"/>
    </row>
    <row r="399" spans="1:14" s="18" customFormat="1" x14ac:dyDescent="0.2">
      <c r="A399" s="3" t="s">
        <v>141</v>
      </c>
      <c r="B399" s="3" t="s">
        <v>527</v>
      </c>
      <c r="C399" s="11" t="s">
        <v>201</v>
      </c>
      <c r="D399" s="17" t="s">
        <v>202</v>
      </c>
      <c r="E399" s="11"/>
      <c r="G399" s="18">
        <v>1231606.4999999998</v>
      </c>
      <c r="H399" s="18">
        <v>438424.87000000011</v>
      </c>
      <c r="I399" s="18">
        <v>123343.72</v>
      </c>
      <c r="J399" s="18">
        <v>104161.16</v>
      </c>
      <c r="K399" s="18">
        <v>192086</v>
      </c>
      <c r="L399" s="18">
        <v>11193.48</v>
      </c>
      <c r="M399" s="18">
        <f t="shared" ref="M399" si="194">SUM(G399:L399)</f>
        <v>2100815.73</v>
      </c>
      <c r="N399" s="11"/>
    </row>
    <row r="400" spans="1:14" x14ac:dyDescent="0.2">
      <c r="A400" s="3" t="s">
        <v>141</v>
      </c>
      <c r="B400" s="3" t="s">
        <v>527</v>
      </c>
      <c r="C400" s="8" t="s">
        <v>201</v>
      </c>
      <c r="D400" s="8" t="s">
        <v>682</v>
      </c>
      <c r="E400" s="12"/>
      <c r="F400" s="12">
        <v>199.4</v>
      </c>
      <c r="G400" s="8">
        <v>6176.5621865596777</v>
      </c>
      <c r="H400" s="8">
        <v>2198.7205115346042</v>
      </c>
      <c r="I400" s="8">
        <v>618.5743229689067</v>
      </c>
      <c r="J400" s="8">
        <v>522.37291875626886</v>
      </c>
      <c r="K400" s="8">
        <v>963.31995987963887</v>
      </c>
      <c r="L400" s="8">
        <v>56.135807422266794</v>
      </c>
      <c r="M400" s="8">
        <f t="shared" ref="M400" si="195">IFERROR(M399/$F400,0)</f>
        <v>10535.685707121364</v>
      </c>
      <c r="N400" s="8"/>
    </row>
    <row r="401" spans="1:14" x14ac:dyDescent="0.2">
      <c r="A401" s="3" t="str">
        <f>A400</f>
        <v>1160</v>
      </c>
      <c r="B401" s="3" t="str">
        <f>B400</f>
        <v>FREMOCOTOPAXI RE-</v>
      </c>
      <c r="C401" s="8" t="str">
        <f>C400</f>
        <v xml:space="preserve">$ </v>
      </c>
      <c r="D401" s="8" t="s">
        <v>683</v>
      </c>
      <c r="E401" s="12"/>
      <c r="F401" s="12">
        <v>190</v>
      </c>
      <c r="G401" s="8">
        <v>6482.1394736842094</v>
      </c>
      <c r="H401" s="8">
        <v>2307.4993157894742</v>
      </c>
      <c r="I401" s="8">
        <v>649.17747368421055</v>
      </c>
      <c r="J401" s="8">
        <v>548.21663157894739</v>
      </c>
      <c r="K401" s="8">
        <v>1010.978947368421</v>
      </c>
      <c r="L401" s="8">
        <v>58.913052631578942</v>
      </c>
      <c r="M401" s="8">
        <f t="shared" ref="M401" si="196">IFERROR(M399/$F401,0)</f>
        <v>11056.924894736841</v>
      </c>
      <c r="N401" s="8"/>
    </row>
    <row r="402" spans="1:14" x14ac:dyDescent="0.2">
      <c r="A402" s="3" t="s">
        <v>141</v>
      </c>
      <c r="B402" s="3" t="s">
        <v>527</v>
      </c>
      <c r="C402" s="8" t="s">
        <v>200</v>
      </c>
      <c r="D402" s="9" t="s">
        <v>199</v>
      </c>
      <c r="E402" s="12"/>
      <c r="F402" s="12"/>
      <c r="G402" s="12">
        <v>23.434947281541429</v>
      </c>
      <c r="H402" s="12">
        <v>8.3423266403406107</v>
      </c>
      <c r="I402" s="12">
        <v>2.3469781750171079</v>
      </c>
      <c r="J402" s="12">
        <v>1.9819733765485992</v>
      </c>
      <c r="K402" s="12">
        <v>3.6550028629454032</v>
      </c>
      <c r="L402" s="12">
        <v>0.21298898121842358</v>
      </c>
      <c r="M402" s="12">
        <f>IFERROR(($M399/#REF!)*100,0)</f>
        <v>0</v>
      </c>
      <c r="N402" s="8"/>
    </row>
    <row r="403" spans="1:14" x14ac:dyDescent="0.2">
      <c r="A403" s="3" t="s">
        <v>141</v>
      </c>
      <c r="B403" s="3" t="s">
        <v>527</v>
      </c>
      <c r="C403" s="8"/>
      <c r="D403" s="8"/>
      <c r="E403" s="12"/>
      <c r="F403" s="12"/>
      <c r="G403" s="8"/>
      <c r="H403" s="8"/>
      <c r="I403" s="8"/>
      <c r="J403" s="8"/>
      <c r="K403" s="8"/>
      <c r="L403" s="8"/>
      <c r="M403" s="8"/>
      <c r="N403" s="8"/>
    </row>
    <row r="404" spans="1:14" x14ac:dyDescent="0.2">
      <c r="A404" s="3" t="s">
        <v>144</v>
      </c>
      <c r="B404" s="3" t="s">
        <v>528</v>
      </c>
      <c r="C404" s="13"/>
      <c r="D404" s="14" t="s">
        <v>372</v>
      </c>
      <c r="E404" s="15" t="s">
        <v>374</v>
      </c>
      <c r="F404" s="16"/>
      <c r="G404" s="13"/>
      <c r="H404" s="13"/>
      <c r="I404" s="13"/>
      <c r="J404" s="13"/>
      <c r="K404" s="13"/>
      <c r="L404" s="13"/>
      <c r="M404" s="13"/>
      <c r="N404" s="13"/>
    </row>
    <row r="405" spans="1:14" s="18" customFormat="1" x14ac:dyDescent="0.2">
      <c r="A405" s="3" t="s">
        <v>144</v>
      </c>
      <c r="B405" s="3" t="s">
        <v>528</v>
      </c>
      <c r="C405" s="11" t="s">
        <v>201</v>
      </c>
      <c r="D405" s="17" t="s">
        <v>202</v>
      </c>
      <c r="E405" s="11"/>
      <c r="G405" s="18">
        <v>36860141.24000001</v>
      </c>
      <c r="H405" s="18">
        <v>15372929.229999993</v>
      </c>
      <c r="I405" s="18">
        <v>2445124.2299999995</v>
      </c>
      <c r="J405" s="18">
        <v>5219845.3600000031</v>
      </c>
      <c r="K405" s="18">
        <v>258485.56</v>
      </c>
      <c r="L405" s="18">
        <v>63746.21</v>
      </c>
      <c r="M405" s="18">
        <f t="shared" ref="M405" si="197">SUM(G405:L405)</f>
        <v>60220271.830000006</v>
      </c>
      <c r="N405" s="11"/>
    </row>
    <row r="406" spans="1:14" x14ac:dyDescent="0.2">
      <c r="A406" s="3" t="s">
        <v>144</v>
      </c>
      <c r="B406" s="3" t="s">
        <v>528</v>
      </c>
      <c r="C406" s="8" t="s">
        <v>201</v>
      </c>
      <c r="D406" s="8" t="s">
        <v>682</v>
      </c>
      <c r="E406" s="12"/>
      <c r="F406" s="12">
        <v>5845.6</v>
      </c>
      <c r="G406" s="8">
        <v>6305.6215341453417</v>
      </c>
      <c r="H406" s="8">
        <v>2629.8291415765689</v>
      </c>
      <c r="I406" s="8">
        <v>418.2845610373613</v>
      </c>
      <c r="J406" s="8">
        <v>892.95288079923409</v>
      </c>
      <c r="K406" s="8">
        <v>44.218824414944571</v>
      </c>
      <c r="L406" s="8">
        <v>10.904990078007389</v>
      </c>
      <c r="M406" s="8">
        <f t="shared" ref="M406" si="198">IFERROR(M405/$F406,0)</f>
        <v>10301.811932051458</v>
      </c>
      <c r="N406" s="8"/>
    </row>
    <row r="407" spans="1:14" x14ac:dyDescent="0.2">
      <c r="A407" s="3" t="str">
        <f>A406</f>
        <v>1180</v>
      </c>
      <c r="B407" s="3" t="str">
        <f>B406</f>
        <v>GARFIROARING FORK</v>
      </c>
      <c r="C407" s="8" t="str">
        <f>C406</f>
        <v xml:space="preserve">$ </v>
      </c>
      <c r="D407" s="8" t="s">
        <v>683</v>
      </c>
      <c r="E407" s="12"/>
      <c r="F407" s="12">
        <v>5772</v>
      </c>
      <c r="G407" s="8">
        <v>6386.0258558558571</v>
      </c>
      <c r="H407" s="8">
        <v>2663.3626524601514</v>
      </c>
      <c r="I407" s="8">
        <v>423.61819646569637</v>
      </c>
      <c r="J407" s="8">
        <v>904.33911295911355</v>
      </c>
      <c r="K407" s="8">
        <v>44.782668052668051</v>
      </c>
      <c r="L407" s="8">
        <v>11.044041926541926</v>
      </c>
      <c r="M407" s="8">
        <f t="shared" ref="M407" si="199">IFERROR(M405/$F407,0)</f>
        <v>10433.172527720029</v>
      </c>
      <c r="N407" s="8"/>
    </row>
    <row r="408" spans="1:14" x14ac:dyDescent="0.2">
      <c r="A408" s="3" t="s">
        <v>144</v>
      </c>
      <c r="B408" s="3" t="s">
        <v>528</v>
      </c>
      <c r="C408" s="8" t="s">
        <v>200</v>
      </c>
      <c r="D408" s="9" t="s">
        <v>199</v>
      </c>
      <c r="E408" s="12"/>
      <c r="F408" s="12"/>
      <c r="G408" s="12">
        <v>31.270977383734888</v>
      </c>
      <c r="H408" s="12">
        <v>13.041906680254669</v>
      </c>
      <c r="I408" s="12">
        <v>2.0743660204366638</v>
      </c>
      <c r="J408" s="12">
        <v>4.4283516206937232</v>
      </c>
      <c r="K408" s="12">
        <v>0.21929096929260833</v>
      </c>
      <c r="L408" s="12">
        <v>5.4080267306344541E-2</v>
      </c>
      <c r="M408" s="12">
        <f>IFERROR(($M405/#REF!)*100,0)</f>
        <v>0</v>
      </c>
      <c r="N408" s="8"/>
    </row>
    <row r="409" spans="1:14" x14ac:dyDescent="0.2">
      <c r="A409" s="3" t="s">
        <v>144</v>
      </c>
      <c r="B409" s="3" t="s">
        <v>528</v>
      </c>
      <c r="C409" s="8"/>
      <c r="D409" s="8"/>
      <c r="E409" s="12"/>
      <c r="F409" s="12"/>
      <c r="G409" s="8"/>
      <c r="H409" s="8"/>
      <c r="I409" s="8"/>
      <c r="J409" s="8"/>
      <c r="K409" s="8"/>
      <c r="L409" s="8"/>
      <c r="M409" s="8"/>
      <c r="N409" s="8"/>
    </row>
    <row r="410" spans="1:14" x14ac:dyDescent="0.2">
      <c r="A410" s="3" t="s">
        <v>57</v>
      </c>
      <c r="B410" s="3" t="s">
        <v>529</v>
      </c>
      <c r="C410" s="13"/>
      <c r="D410" s="14" t="s">
        <v>372</v>
      </c>
      <c r="E410" s="15" t="s">
        <v>373</v>
      </c>
      <c r="F410" s="16"/>
      <c r="G410" s="13"/>
      <c r="H410" s="13"/>
      <c r="I410" s="13"/>
      <c r="J410" s="13"/>
      <c r="K410" s="13"/>
      <c r="L410" s="13"/>
      <c r="M410" s="13"/>
      <c r="N410" s="13"/>
    </row>
    <row r="411" spans="1:14" s="18" customFormat="1" x14ac:dyDescent="0.2">
      <c r="A411" s="3" t="s">
        <v>57</v>
      </c>
      <c r="B411" s="3" t="s">
        <v>529</v>
      </c>
      <c r="C411" s="11" t="s">
        <v>201</v>
      </c>
      <c r="D411" s="17" t="s">
        <v>202</v>
      </c>
      <c r="E411" s="11"/>
      <c r="G411" s="18">
        <v>24046922.600000001</v>
      </c>
      <c r="H411" s="18">
        <v>10026220.66</v>
      </c>
      <c r="I411" s="18">
        <v>2312119.0099999998</v>
      </c>
      <c r="J411" s="18">
        <v>1749255.56</v>
      </c>
      <c r="K411" s="18">
        <v>36579.03</v>
      </c>
      <c r="L411" s="18">
        <v>90609.59</v>
      </c>
      <c r="M411" s="18">
        <f t="shared" ref="M411" si="200">SUM(G411:L411)</f>
        <v>38261706.45000001</v>
      </c>
      <c r="N411" s="11"/>
    </row>
    <row r="412" spans="1:14" x14ac:dyDescent="0.2">
      <c r="A412" s="3" t="s">
        <v>57</v>
      </c>
      <c r="B412" s="3" t="s">
        <v>529</v>
      </c>
      <c r="C412" s="8" t="s">
        <v>201</v>
      </c>
      <c r="D412" s="8" t="s">
        <v>682</v>
      </c>
      <c r="E412" s="12"/>
      <c r="F412" s="12">
        <v>4664.3999999999996</v>
      </c>
      <c r="G412" s="8">
        <v>5155.4160449361125</v>
      </c>
      <c r="H412" s="8">
        <v>2149.5199082411459</v>
      </c>
      <c r="I412" s="8">
        <v>495.69483963639482</v>
      </c>
      <c r="J412" s="8">
        <v>375.02263099219624</v>
      </c>
      <c r="K412" s="8">
        <v>7.8421726267044001</v>
      </c>
      <c r="L412" s="8">
        <v>19.42577609124432</v>
      </c>
      <c r="M412" s="8">
        <f t="shared" ref="M412" si="201">IFERROR(M411/$F412,0)</f>
        <v>8202.9213725238005</v>
      </c>
      <c r="N412" s="8"/>
    </row>
    <row r="413" spans="1:14" x14ac:dyDescent="0.2">
      <c r="A413" s="3" t="str">
        <f>A412</f>
        <v>1195</v>
      </c>
      <c r="B413" s="3" t="str">
        <f>B412</f>
        <v>GARFIGARFIELD RE-</v>
      </c>
      <c r="C413" s="8" t="str">
        <f>C412</f>
        <v xml:space="preserve">$ </v>
      </c>
      <c r="D413" s="8" t="s">
        <v>683</v>
      </c>
      <c r="E413" s="12"/>
      <c r="F413" s="12">
        <v>4662</v>
      </c>
      <c r="G413" s="8">
        <v>5158.0700557700557</v>
      </c>
      <c r="H413" s="8">
        <v>2150.6264821964824</v>
      </c>
      <c r="I413" s="8">
        <v>495.95002359502354</v>
      </c>
      <c r="J413" s="8">
        <v>375.21569283569283</v>
      </c>
      <c r="K413" s="8">
        <v>7.8462097812097813</v>
      </c>
      <c r="L413" s="8">
        <v>19.43577649077649</v>
      </c>
      <c r="M413" s="8">
        <f t="shared" ref="M413" si="202">IFERROR(M411/$F413,0)</f>
        <v>8207.1442406692422</v>
      </c>
      <c r="N413" s="8"/>
    </row>
    <row r="414" spans="1:14" x14ac:dyDescent="0.2">
      <c r="A414" s="3" t="s">
        <v>57</v>
      </c>
      <c r="B414" s="3" t="s">
        <v>529</v>
      </c>
      <c r="C414" s="8" t="s">
        <v>200</v>
      </c>
      <c r="D414" s="9" t="s">
        <v>199</v>
      </c>
      <c r="E414" s="12"/>
      <c r="F414" s="12"/>
      <c r="G414" s="12">
        <v>28.40405708457617</v>
      </c>
      <c r="H414" s="12">
        <v>11.842901842633159</v>
      </c>
      <c r="I414" s="12">
        <v>2.731058831884531</v>
      </c>
      <c r="J414" s="12">
        <v>2.0662084545384718</v>
      </c>
      <c r="K414" s="12">
        <v>4.320689484892442E-2</v>
      </c>
      <c r="L414" s="12">
        <v>0.10702741509094564</v>
      </c>
      <c r="M414" s="12">
        <f>IFERROR(($M411/#REF!)*100,0)</f>
        <v>0</v>
      </c>
      <c r="N414" s="8"/>
    </row>
    <row r="415" spans="1:14" x14ac:dyDescent="0.2">
      <c r="A415" s="3" t="s">
        <v>57</v>
      </c>
      <c r="B415" s="3" t="s">
        <v>529</v>
      </c>
      <c r="C415" s="8"/>
      <c r="D415" s="8"/>
      <c r="E415" s="12"/>
      <c r="F415" s="12"/>
      <c r="G415" s="8"/>
      <c r="H415" s="8"/>
      <c r="I415" s="8"/>
      <c r="J415" s="8"/>
      <c r="K415" s="8"/>
      <c r="L415" s="8"/>
      <c r="M415" s="8"/>
      <c r="N415" s="8"/>
    </row>
    <row r="416" spans="1:14" x14ac:dyDescent="0.2">
      <c r="A416" s="3" t="s">
        <v>53</v>
      </c>
      <c r="B416" s="3" t="s">
        <v>530</v>
      </c>
      <c r="C416" s="13"/>
      <c r="D416" s="14" t="s">
        <v>372</v>
      </c>
      <c r="E416" s="15" t="s">
        <v>371</v>
      </c>
      <c r="F416" s="16"/>
      <c r="G416" s="13"/>
      <c r="H416" s="13"/>
      <c r="I416" s="13"/>
      <c r="J416" s="13"/>
      <c r="K416" s="13"/>
      <c r="L416" s="13"/>
      <c r="M416" s="13"/>
      <c r="N416" s="13"/>
    </row>
    <row r="417" spans="1:14" s="18" customFormat="1" x14ac:dyDescent="0.2">
      <c r="A417" s="3" t="s">
        <v>53</v>
      </c>
      <c r="B417" s="3" t="s">
        <v>530</v>
      </c>
      <c r="C417" s="11" t="s">
        <v>201</v>
      </c>
      <c r="D417" s="17" t="s">
        <v>202</v>
      </c>
      <c r="E417" s="11"/>
      <c r="G417" s="18">
        <v>5423034.0700000012</v>
      </c>
      <c r="H417" s="18">
        <v>2370574.2399999998</v>
      </c>
      <c r="I417" s="18">
        <v>849742.52000000014</v>
      </c>
      <c r="J417" s="18">
        <v>436608.57</v>
      </c>
      <c r="K417" s="18">
        <v>99510.42</v>
      </c>
      <c r="L417" s="18">
        <v>17953.39</v>
      </c>
      <c r="M417" s="18">
        <f t="shared" ref="M417" si="203">SUM(G417:L417)</f>
        <v>9197423.2100000009</v>
      </c>
      <c r="N417" s="11"/>
    </row>
    <row r="418" spans="1:14" x14ac:dyDescent="0.2">
      <c r="A418" s="3" t="s">
        <v>53</v>
      </c>
      <c r="B418" s="3" t="s">
        <v>530</v>
      </c>
      <c r="C418" s="8" t="s">
        <v>201</v>
      </c>
      <c r="D418" s="8" t="s">
        <v>682</v>
      </c>
      <c r="E418" s="12"/>
      <c r="F418" s="12">
        <v>1196.3</v>
      </c>
      <c r="G418" s="8">
        <v>4533.1723397141195</v>
      </c>
      <c r="H418" s="8">
        <v>1981.5884309955695</v>
      </c>
      <c r="I418" s="8">
        <v>710.30888573100412</v>
      </c>
      <c r="J418" s="8">
        <v>364.96578617403662</v>
      </c>
      <c r="K418" s="8">
        <v>83.181827300844276</v>
      </c>
      <c r="L418" s="8">
        <v>15.007431246342891</v>
      </c>
      <c r="M418" s="8">
        <f t="shared" ref="M418" si="204">IFERROR(M417/$F418,0)</f>
        <v>7688.2247011619165</v>
      </c>
      <c r="N418" s="8"/>
    </row>
    <row r="419" spans="1:14" x14ac:dyDescent="0.2">
      <c r="A419" s="3" t="str">
        <f>A418</f>
        <v>1220</v>
      </c>
      <c r="B419" s="3" t="str">
        <f>B418</f>
        <v>GARFIGARFIELD 16</v>
      </c>
      <c r="C419" s="8" t="str">
        <f>C418</f>
        <v xml:space="preserve">$ </v>
      </c>
      <c r="D419" s="8" t="s">
        <v>683</v>
      </c>
      <c r="E419" s="12"/>
      <c r="F419" s="12">
        <v>1198</v>
      </c>
      <c r="G419" s="8">
        <v>4526.7396243739577</v>
      </c>
      <c r="H419" s="8">
        <v>1978.776494156928</v>
      </c>
      <c r="I419" s="8">
        <v>709.30093489148589</v>
      </c>
      <c r="J419" s="8">
        <v>364.44788814691151</v>
      </c>
      <c r="K419" s="8">
        <v>83.063789649415696</v>
      </c>
      <c r="L419" s="8">
        <v>14.986135225375625</v>
      </c>
      <c r="M419" s="8">
        <f t="shared" ref="M419" si="205">IFERROR(M417/$F419,0)</f>
        <v>7677.3148664440741</v>
      </c>
      <c r="N419" s="8"/>
    </row>
    <row r="420" spans="1:14" x14ac:dyDescent="0.2">
      <c r="A420" s="3" t="s">
        <v>53</v>
      </c>
      <c r="B420" s="3" t="s">
        <v>530</v>
      </c>
      <c r="C420" s="8" t="s">
        <v>200</v>
      </c>
      <c r="D420" s="9" t="s">
        <v>199</v>
      </c>
      <c r="E420" s="12"/>
      <c r="F420" s="12"/>
      <c r="G420" s="12">
        <v>20.751966733766238</v>
      </c>
      <c r="H420" s="12">
        <v>9.0713200642685941</v>
      </c>
      <c r="I420" s="12">
        <v>3.2516536462229326</v>
      </c>
      <c r="J420" s="12">
        <v>1.6707412130120081</v>
      </c>
      <c r="K420" s="12">
        <v>0.38078995979885227</v>
      </c>
      <c r="L420" s="12">
        <v>6.8701053179688276E-2</v>
      </c>
      <c r="M420" s="12">
        <f>IFERROR(($M417/#REF!)*100,0)</f>
        <v>0</v>
      </c>
      <c r="N420" s="8"/>
    </row>
    <row r="421" spans="1:14" x14ac:dyDescent="0.2">
      <c r="A421" s="3" t="s">
        <v>53</v>
      </c>
      <c r="B421" s="3" t="s">
        <v>530</v>
      </c>
      <c r="C421" s="8"/>
      <c r="D421" s="8"/>
      <c r="E421" s="12"/>
      <c r="F421" s="12"/>
      <c r="G421" s="8"/>
      <c r="H421" s="8"/>
      <c r="I421" s="8"/>
      <c r="J421" s="8"/>
      <c r="K421" s="8"/>
      <c r="L421" s="8"/>
      <c r="M421" s="8"/>
      <c r="N421" s="8"/>
    </row>
    <row r="422" spans="1:14" x14ac:dyDescent="0.2">
      <c r="A422" s="3" t="s">
        <v>184</v>
      </c>
      <c r="B422" s="3" t="s">
        <v>531</v>
      </c>
      <c r="C422" s="13"/>
      <c r="D422" s="14" t="s">
        <v>370</v>
      </c>
      <c r="E422" s="15" t="s">
        <v>369</v>
      </c>
      <c r="F422" s="16"/>
      <c r="G422" s="13"/>
      <c r="H422" s="13"/>
      <c r="I422" s="13"/>
      <c r="J422" s="13"/>
      <c r="K422" s="13"/>
      <c r="L422" s="13"/>
      <c r="M422" s="13"/>
      <c r="N422" s="13"/>
    </row>
    <row r="423" spans="1:14" s="18" customFormat="1" x14ac:dyDescent="0.2">
      <c r="A423" s="3" t="s">
        <v>184</v>
      </c>
      <c r="B423" s="3" t="s">
        <v>531</v>
      </c>
      <c r="C423" s="11" t="s">
        <v>201</v>
      </c>
      <c r="D423" s="17" t="s">
        <v>202</v>
      </c>
      <c r="E423" s="11"/>
      <c r="G423" s="18">
        <v>2414985.58</v>
      </c>
      <c r="H423" s="18">
        <v>998621.31</v>
      </c>
      <c r="I423" s="18">
        <v>148575.44999999998</v>
      </c>
      <c r="J423" s="18">
        <v>153910.49</v>
      </c>
      <c r="K423" s="18">
        <v>2364.9</v>
      </c>
      <c r="L423" s="18">
        <v>1435.62</v>
      </c>
      <c r="M423" s="18">
        <f t="shared" ref="M423" si="206">SUM(G423:L423)</f>
        <v>3719893.35</v>
      </c>
      <c r="N423" s="11"/>
    </row>
    <row r="424" spans="1:14" x14ac:dyDescent="0.2">
      <c r="A424" s="3" t="s">
        <v>184</v>
      </c>
      <c r="B424" s="3" t="s">
        <v>531</v>
      </c>
      <c r="C424" s="8" t="s">
        <v>201</v>
      </c>
      <c r="D424" s="8" t="s">
        <v>682</v>
      </c>
      <c r="E424" s="12"/>
      <c r="F424" s="12">
        <v>422</v>
      </c>
      <c r="G424" s="8">
        <v>5722.7146445497629</v>
      </c>
      <c r="H424" s="8">
        <v>2366.4012085308059</v>
      </c>
      <c r="I424" s="8">
        <v>352.07452606635064</v>
      </c>
      <c r="J424" s="8">
        <v>364.71680094786728</v>
      </c>
      <c r="K424" s="8">
        <v>5.6040284360189574</v>
      </c>
      <c r="L424" s="8">
        <v>3.4019431279620851</v>
      </c>
      <c r="M424" s="8">
        <f t="shared" ref="M424" si="207">IFERROR(M423/$F424,0)</f>
        <v>8814.9131516587677</v>
      </c>
      <c r="N424" s="8"/>
    </row>
    <row r="425" spans="1:14" x14ac:dyDescent="0.2">
      <c r="A425" s="3" t="str">
        <f>A424</f>
        <v>1330</v>
      </c>
      <c r="B425" s="3" t="str">
        <f>B424</f>
        <v>GILPIGILPIN COUNT</v>
      </c>
      <c r="C425" s="8" t="str">
        <f>C424</f>
        <v xml:space="preserve">$ </v>
      </c>
      <c r="D425" s="8" t="s">
        <v>683</v>
      </c>
      <c r="E425" s="12"/>
      <c r="F425" s="12">
        <v>408</v>
      </c>
      <c r="G425" s="8">
        <v>5919.0823039215684</v>
      </c>
      <c r="H425" s="8">
        <v>2447.6012500000002</v>
      </c>
      <c r="I425" s="8">
        <v>364.1555147058823</v>
      </c>
      <c r="J425" s="8">
        <v>377.23159313725489</v>
      </c>
      <c r="K425" s="8">
        <v>5.7963235294117652</v>
      </c>
      <c r="L425" s="8">
        <v>3.5186764705882352</v>
      </c>
      <c r="M425" s="8">
        <f t="shared" ref="M425" si="208">IFERROR(M423/$F425,0)</f>
        <v>9117.3856617647052</v>
      </c>
      <c r="N425" s="8"/>
    </row>
    <row r="426" spans="1:14" x14ac:dyDescent="0.2">
      <c r="A426" s="3" t="s">
        <v>184</v>
      </c>
      <c r="B426" s="3" t="s">
        <v>531</v>
      </c>
      <c r="C426" s="8" t="s">
        <v>200</v>
      </c>
      <c r="D426" s="9" t="s">
        <v>199</v>
      </c>
      <c r="E426" s="12"/>
      <c r="F426" s="12"/>
      <c r="G426" s="12">
        <v>32.837354962485911</v>
      </c>
      <c r="H426" s="12">
        <v>13.578583119147517</v>
      </c>
      <c r="I426" s="12">
        <v>2.0202293673161709</v>
      </c>
      <c r="J426" s="12">
        <v>2.0927716647401833</v>
      </c>
      <c r="K426" s="12">
        <v>3.2156324821940724E-2</v>
      </c>
      <c r="L426" s="12">
        <v>1.9520598351251445E-2</v>
      </c>
      <c r="M426" s="12">
        <f>IFERROR(($M423/#REF!)*100,0)</f>
        <v>0</v>
      </c>
      <c r="N426" s="8"/>
    </row>
    <row r="427" spans="1:14" x14ac:dyDescent="0.2">
      <c r="A427" s="3" t="s">
        <v>184</v>
      </c>
      <c r="B427" s="3" t="s">
        <v>531</v>
      </c>
      <c r="C427" s="8"/>
      <c r="D427" s="8"/>
      <c r="E427" s="12"/>
      <c r="F427" s="12"/>
      <c r="G427" s="8"/>
      <c r="H427" s="8"/>
      <c r="I427" s="8"/>
      <c r="J427" s="8"/>
      <c r="K427" s="8"/>
      <c r="L427" s="8"/>
      <c r="M427" s="8"/>
      <c r="N427" s="8"/>
    </row>
    <row r="428" spans="1:14" x14ac:dyDescent="0.2">
      <c r="A428" s="3" t="s">
        <v>39</v>
      </c>
      <c r="B428" s="3" t="s">
        <v>532</v>
      </c>
      <c r="C428" s="13"/>
      <c r="D428" s="14" t="s">
        <v>367</v>
      </c>
      <c r="E428" s="15" t="s">
        <v>368</v>
      </c>
      <c r="F428" s="16"/>
      <c r="G428" s="13"/>
      <c r="H428" s="13"/>
      <c r="I428" s="13"/>
      <c r="J428" s="13"/>
      <c r="K428" s="13"/>
      <c r="L428" s="13"/>
      <c r="M428" s="13"/>
      <c r="N428" s="13"/>
    </row>
    <row r="429" spans="1:14" s="18" customFormat="1" x14ac:dyDescent="0.2">
      <c r="A429" s="3" t="s">
        <v>39</v>
      </c>
      <c r="B429" s="3" t="s">
        <v>532</v>
      </c>
      <c r="C429" s="11" t="s">
        <v>201</v>
      </c>
      <c r="D429" s="17" t="s">
        <v>202</v>
      </c>
      <c r="E429" s="11"/>
      <c r="G429" s="18">
        <v>1991060.3099999998</v>
      </c>
      <c r="H429" s="18">
        <v>1038569.9099999999</v>
      </c>
      <c r="I429" s="18">
        <v>678597.74999999988</v>
      </c>
      <c r="J429" s="18">
        <v>120326.16</v>
      </c>
      <c r="K429" s="18">
        <v>19962.789999999997</v>
      </c>
      <c r="L429" s="18">
        <v>3765</v>
      </c>
      <c r="M429" s="18">
        <f t="shared" ref="M429" si="209">SUM(G429:L429)</f>
        <v>3852281.92</v>
      </c>
      <c r="N429" s="11"/>
    </row>
    <row r="430" spans="1:14" x14ac:dyDescent="0.2">
      <c r="A430" s="3" t="s">
        <v>39</v>
      </c>
      <c r="B430" s="3" t="s">
        <v>532</v>
      </c>
      <c r="C430" s="8" t="s">
        <v>201</v>
      </c>
      <c r="D430" s="8" t="s">
        <v>682</v>
      </c>
      <c r="E430" s="12"/>
      <c r="F430" s="12">
        <v>418</v>
      </c>
      <c r="G430" s="8">
        <v>4763.3021770334926</v>
      </c>
      <c r="H430" s="8">
        <v>2484.6170095693778</v>
      </c>
      <c r="I430" s="8">
        <v>1623.439593301435</v>
      </c>
      <c r="J430" s="8">
        <v>287.86162679425837</v>
      </c>
      <c r="K430" s="8">
        <v>47.757870813397119</v>
      </c>
      <c r="L430" s="8">
        <v>9.0071770334928232</v>
      </c>
      <c r="M430" s="8">
        <f t="shared" ref="M430" si="210">IFERROR(M429/$F430,0)</f>
        <v>9215.9854545454546</v>
      </c>
      <c r="N430" s="8"/>
    </row>
    <row r="431" spans="1:14" x14ac:dyDescent="0.2">
      <c r="A431" s="3" t="str">
        <f>A430</f>
        <v>1340</v>
      </c>
      <c r="B431" s="3" t="str">
        <f>B430</f>
        <v>GRANDWEST GRAND 1</v>
      </c>
      <c r="C431" s="8" t="str">
        <f>C430</f>
        <v xml:space="preserve">$ </v>
      </c>
      <c r="D431" s="8" t="s">
        <v>683</v>
      </c>
      <c r="E431" s="12"/>
      <c r="F431" s="12">
        <v>393</v>
      </c>
      <c r="G431" s="8">
        <v>5066.3112213740451</v>
      </c>
      <c r="H431" s="8">
        <v>2642.6715267175568</v>
      </c>
      <c r="I431" s="8">
        <v>1726.7118320610684</v>
      </c>
      <c r="J431" s="8">
        <v>306.17343511450383</v>
      </c>
      <c r="K431" s="8">
        <v>50.795903307888032</v>
      </c>
      <c r="L431" s="8">
        <v>9.5801526717557248</v>
      </c>
      <c r="M431" s="8">
        <f t="shared" ref="M431" si="211">IFERROR(M429/$F431,0)</f>
        <v>9802.2440712468197</v>
      </c>
      <c r="N431" s="8"/>
    </row>
    <row r="432" spans="1:14" x14ac:dyDescent="0.2">
      <c r="A432" s="3" t="s">
        <v>39</v>
      </c>
      <c r="B432" s="3" t="s">
        <v>532</v>
      </c>
      <c r="C432" s="8" t="s">
        <v>200</v>
      </c>
      <c r="D432" s="9" t="s">
        <v>199</v>
      </c>
      <c r="E432" s="12"/>
      <c r="F432" s="12"/>
      <c r="G432" s="12">
        <v>22.614817122375879</v>
      </c>
      <c r="H432" s="12">
        <v>11.796261753343057</v>
      </c>
      <c r="I432" s="12">
        <v>7.7076339369678575</v>
      </c>
      <c r="J432" s="12">
        <v>1.3666859259716446</v>
      </c>
      <c r="K432" s="12">
        <v>0.22674091931569559</v>
      </c>
      <c r="L432" s="12">
        <v>4.2763539626655092E-2</v>
      </c>
      <c r="M432" s="12">
        <f>IFERROR(($M429/#REF!)*100,0)</f>
        <v>0</v>
      </c>
      <c r="N432" s="8"/>
    </row>
    <row r="433" spans="1:14" x14ac:dyDescent="0.2">
      <c r="A433" s="3" t="s">
        <v>39</v>
      </c>
      <c r="B433" s="3" t="s">
        <v>532</v>
      </c>
      <c r="C433" s="8"/>
      <c r="D433" s="8"/>
      <c r="E433" s="12"/>
      <c r="F433" s="12"/>
      <c r="G433" s="8"/>
      <c r="H433" s="8"/>
      <c r="I433" s="8"/>
      <c r="J433" s="8"/>
      <c r="K433" s="8"/>
      <c r="L433" s="8"/>
      <c r="M433" s="8"/>
      <c r="N433" s="8"/>
    </row>
    <row r="434" spans="1:14" x14ac:dyDescent="0.2">
      <c r="A434" s="3" t="s">
        <v>50</v>
      </c>
      <c r="B434" s="3" t="s">
        <v>533</v>
      </c>
      <c r="C434" s="13"/>
      <c r="D434" s="14" t="s">
        <v>367</v>
      </c>
      <c r="E434" s="15" t="s">
        <v>366</v>
      </c>
      <c r="F434" s="16"/>
      <c r="G434" s="13"/>
      <c r="H434" s="13"/>
      <c r="I434" s="13"/>
      <c r="J434" s="13"/>
      <c r="K434" s="13"/>
      <c r="L434" s="13"/>
      <c r="M434" s="13"/>
      <c r="N434" s="13"/>
    </row>
    <row r="435" spans="1:14" s="18" customFormat="1" x14ac:dyDescent="0.2">
      <c r="A435" s="3" t="s">
        <v>50</v>
      </c>
      <c r="B435" s="3" t="s">
        <v>533</v>
      </c>
      <c r="C435" s="11" t="s">
        <v>201</v>
      </c>
      <c r="D435" s="17" t="s">
        <v>202</v>
      </c>
      <c r="E435" s="11"/>
      <c r="G435" s="18">
        <v>8110430.7599999988</v>
      </c>
      <c r="H435" s="18">
        <v>3463295.4199999995</v>
      </c>
      <c r="I435" s="18">
        <v>185770.88999999998</v>
      </c>
      <c r="J435" s="18">
        <v>689617.99999999988</v>
      </c>
      <c r="K435" s="18">
        <v>20237.09</v>
      </c>
      <c r="L435" s="18">
        <v>2999.56</v>
      </c>
      <c r="M435" s="18">
        <f t="shared" ref="M435" si="212">SUM(G435:L435)</f>
        <v>12472351.719999999</v>
      </c>
      <c r="N435" s="11"/>
    </row>
    <row r="436" spans="1:14" x14ac:dyDescent="0.2">
      <c r="A436" s="3" t="s">
        <v>50</v>
      </c>
      <c r="B436" s="3" t="s">
        <v>533</v>
      </c>
      <c r="C436" s="8" t="s">
        <v>201</v>
      </c>
      <c r="D436" s="8" t="s">
        <v>682</v>
      </c>
      <c r="E436" s="12"/>
      <c r="F436" s="12">
        <v>1288.5</v>
      </c>
      <c r="G436" s="8">
        <v>6294.4747846332939</v>
      </c>
      <c r="H436" s="8">
        <v>2687.8505393868836</v>
      </c>
      <c r="I436" s="8">
        <v>144.1760884749709</v>
      </c>
      <c r="J436" s="8">
        <v>535.2099340318199</v>
      </c>
      <c r="K436" s="8">
        <v>15.70592937524253</v>
      </c>
      <c r="L436" s="8">
        <v>2.3279472254559566</v>
      </c>
      <c r="M436" s="8">
        <f t="shared" ref="M436" si="213">IFERROR(M435/$F436,0)</f>
        <v>9679.7452231276675</v>
      </c>
      <c r="N436" s="8"/>
    </row>
    <row r="437" spans="1:14" x14ac:dyDescent="0.2">
      <c r="A437" s="3" t="str">
        <f>A436</f>
        <v>1350</v>
      </c>
      <c r="B437" s="3" t="str">
        <f>B436</f>
        <v>GRANDEAST GRAND 2</v>
      </c>
      <c r="C437" s="8" t="str">
        <f>C436</f>
        <v xml:space="preserve">$ </v>
      </c>
      <c r="D437" s="8" t="s">
        <v>683</v>
      </c>
      <c r="E437" s="12"/>
      <c r="F437" s="12">
        <v>1283</v>
      </c>
      <c r="G437" s="8">
        <v>6321.4581137957903</v>
      </c>
      <c r="H437" s="8">
        <v>2699.3728916601713</v>
      </c>
      <c r="I437" s="8">
        <v>144.79414653156664</v>
      </c>
      <c r="J437" s="8">
        <v>537.50428682774736</v>
      </c>
      <c r="K437" s="8">
        <v>15.773257989088075</v>
      </c>
      <c r="L437" s="8">
        <v>2.3379267342166794</v>
      </c>
      <c r="M437" s="8">
        <f t="shared" ref="M437" si="214">IFERROR(M435/$F437,0)</f>
        <v>9721.2406235385806</v>
      </c>
      <c r="N437" s="8"/>
    </row>
    <row r="438" spans="1:14" x14ac:dyDescent="0.2">
      <c r="A438" s="3" t="s">
        <v>50</v>
      </c>
      <c r="B438" s="3" t="s">
        <v>533</v>
      </c>
      <c r="C438" s="8" t="s">
        <v>200</v>
      </c>
      <c r="D438" s="9" t="s">
        <v>199</v>
      </c>
      <c r="E438" s="12"/>
      <c r="F438" s="12"/>
      <c r="G438" s="12">
        <v>15.497099389994453</v>
      </c>
      <c r="H438" s="12">
        <v>6.6175317845451387</v>
      </c>
      <c r="I438" s="12">
        <v>0.35496387692455028</v>
      </c>
      <c r="J438" s="12">
        <v>1.3176955704790696</v>
      </c>
      <c r="K438" s="12">
        <v>3.8668253804840187E-2</v>
      </c>
      <c r="L438" s="12">
        <v>5.73144396663979E-3</v>
      </c>
      <c r="M438" s="12">
        <f>IFERROR(($M435/#REF!)*100,0)</f>
        <v>0</v>
      </c>
      <c r="N438" s="8"/>
    </row>
    <row r="439" spans="1:14" x14ac:dyDescent="0.2">
      <c r="A439" s="3" t="s">
        <v>50</v>
      </c>
      <c r="B439" s="3" t="s">
        <v>533</v>
      </c>
      <c r="C439" s="8"/>
      <c r="D439" s="8"/>
      <c r="E439" s="12"/>
      <c r="F439" s="12"/>
      <c r="G439" s="8"/>
      <c r="H439" s="8"/>
      <c r="I439" s="8"/>
      <c r="J439" s="8"/>
      <c r="K439" s="8"/>
      <c r="L439" s="8"/>
      <c r="M439" s="8"/>
      <c r="N439" s="8"/>
    </row>
    <row r="440" spans="1:14" x14ac:dyDescent="0.2">
      <c r="A440" s="3" t="s">
        <v>17</v>
      </c>
      <c r="B440" s="3" t="s">
        <v>534</v>
      </c>
      <c r="C440" s="13"/>
      <c r="D440" s="14" t="s">
        <v>365</v>
      </c>
      <c r="E440" s="15" t="s">
        <v>364</v>
      </c>
      <c r="F440" s="16"/>
      <c r="G440" s="13"/>
      <c r="H440" s="13"/>
      <c r="I440" s="13"/>
      <c r="J440" s="13"/>
      <c r="K440" s="13"/>
      <c r="L440" s="13"/>
      <c r="M440" s="13"/>
      <c r="N440" s="13"/>
    </row>
    <row r="441" spans="1:14" s="18" customFormat="1" x14ac:dyDescent="0.2">
      <c r="A441" s="3" t="s">
        <v>17</v>
      </c>
      <c r="B441" s="3" t="s">
        <v>534</v>
      </c>
      <c r="C441" s="11" t="s">
        <v>201</v>
      </c>
      <c r="D441" s="17" t="s">
        <v>202</v>
      </c>
      <c r="E441" s="11"/>
      <c r="G441" s="18">
        <v>10877377.199999996</v>
      </c>
      <c r="H441" s="18">
        <v>4351814.04</v>
      </c>
      <c r="I441" s="18">
        <v>1200765.03</v>
      </c>
      <c r="J441" s="18">
        <v>326675.78999999992</v>
      </c>
      <c r="K441" s="18">
        <v>129604.62000000001</v>
      </c>
      <c r="L441" s="18">
        <v>637919.31999999995</v>
      </c>
      <c r="M441" s="18">
        <f t="shared" ref="M441" si="215">SUM(G441:L441)</f>
        <v>17524155.999999993</v>
      </c>
      <c r="N441" s="11"/>
    </row>
    <row r="442" spans="1:14" x14ac:dyDescent="0.2">
      <c r="A442" s="3" t="s">
        <v>17</v>
      </c>
      <c r="B442" s="3" t="s">
        <v>534</v>
      </c>
      <c r="C442" s="8" t="s">
        <v>201</v>
      </c>
      <c r="D442" s="8" t="s">
        <v>682</v>
      </c>
      <c r="E442" s="12"/>
      <c r="F442" s="12">
        <v>2041.5</v>
      </c>
      <c r="G442" s="8">
        <v>5328.1299044819962</v>
      </c>
      <c r="H442" s="8">
        <v>2131.6747685525347</v>
      </c>
      <c r="I442" s="8">
        <v>588.17782512858196</v>
      </c>
      <c r="J442" s="8">
        <v>160.01753122703892</v>
      </c>
      <c r="K442" s="8">
        <v>63.484996326230714</v>
      </c>
      <c r="L442" s="8">
        <v>312.4757874112172</v>
      </c>
      <c r="M442" s="8">
        <f t="shared" ref="M442" si="216">IFERROR(M441/$F442,0)</f>
        <v>8583.9608131275982</v>
      </c>
      <c r="N442" s="8"/>
    </row>
    <row r="443" spans="1:14" x14ac:dyDescent="0.2">
      <c r="A443" s="3" t="str">
        <f>A442</f>
        <v>1360</v>
      </c>
      <c r="B443" s="3" t="str">
        <f>B442</f>
        <v>GUNNIGUNNISON WAT</v>
      </c>
      <c r="C443" s="8" t="str">
        <f>C442</f>
        <v xml:space="preserve">$ </v>
      </c>
      <c r="D443" s="8" t="s">
        <v>683</v>
      </c>
      <c r="E443" s="12"/>
      <c r="F443" s="12">
        <v>2061</v>
      </c>
      <c r="G443" s="8">
        <v>5277.7181950509439</v>
      </c>
      <c r="H443" s="8">
        <v>2111.5060844250365</v>
      </c>
      <c r="I443" s="8">
        <v>582.61282387190681</v>
      </c>
      <c r="J443" s="8">
        <v>158.5035371179039</v>
      </c>
      <c r="K443" s="8">
        <v>62.884337700145565</v>
      </c>
      <c r="L443" s="8">
        <v>309.51932071809796</v>
      </c>
      <c r="M443" s="8">
        <f t="shared" ref="M443" si="217">IFERROR(M441/$F443,0)</f>
        <v>8502.7442988840339</v>
      </c>
      <c r="N443" s="8"/>
    </row>
    <row r="444" spans="1:14" x14ac:dyDescent="0.2">
      <c r="A444" s="3" t="s">
        <v>17</v>
      </c>
      <c r="B444" s="3" t="s">
        <v>534</v>
      </c>
      <c r="C444" s="8" t="s">
        <v>200</v>
      </c>
      <c r="D444" s="9" t="s">
        <v>199</v>
      </c>
      <c r="E444" s="12"/>
      <c r="F444" s="12"/>
      <c r="G444" s="12">
        <v>26.94886657392939</v>
      </c>
      <c r="H444" s="12">
        <v>10.781685121530277</v>
      </c>
      <c r="I444" s="12">
        <v>2.9749135278778724</v>
      </c>
      <c r="J444" s="12">
        <v>0.80934421191562411</v>
      </c>
      <c r="K444" s="12">
        <v>0.32109740680362009</v>
      </c>
      <c r="L444" s="12">
        <v>1.580454766210716</v>
      </c>
      <c r="M444" s="12">
        <f>IFERROR(($M441/#REF!)*100,0)</f>
        <v>0</v>
      </c>
      <c r="N444" s="8"/>
    </row>
    <row r="445" spans="1:14" x14ac:dyDescent="0.2">
      <c r="A445" s="3" t="s">
        <v>17</v>
      </c>
      <c r="B445" s="3" t="s">
        <v>534</v>
      </c>
      <c r="C445" s="8"/>
      <c r="D445" s="8"/>
      <c r="E445" s="12"/>
      <c r="F445" s="12"/>
      <c r="G445" s="8"/>
      <c r="H445" s="8"/>
      <c r="I445" s="8"/>
      <c r="J445" s="8"/>
      <c r="K445" s="8"/>
      <c r="L445" s="8"/>
      <c r="M445" s="8"/>
      <c r="N445" s="8"/>
    </row>
    <row r="446" spans="1:14" x14ac:dyDescent="0.2">
      <c r="A446" s="3" t="s">
        <v>101</v>
      </c>
      <c r="B446" s="3" t="s">
        <v>535</v>
      </c>
      <c r="C446" s="13"/>
      <c r="D446" s="14" t="s">
        <v>363</v>
      </c>
      <c r="E446" s="15" t="s">
        <v>362</v>
      </c>
      <c r="F446" s="16"/>
      <c r="G446" s="13"/>
      <c r="H446" s="13"/>
      <c r="I446" s="13"/>
      <c r="J446" s="13"/>
      <c r="K446" s="13"/>
      <c r="L446" s="13"/>
      <c r="M446" s="13"/>
      <c r="N446" s="13"/>
    </row>
    <row r="447" spans="1:14" s="18" customFormat="1" x14ac:dyDescent="0.2">
      <c r="A447" s="3" t="s">
        <v>101</v>
      </c>
      <c r="B447" s="3" t="s">
        <v>535</v>
      </c>
      <c r="C447" s="11" t="s">
        <v>201</v>
      </c>
      <c r="D447" s="17" t="s">
        <v>202</v>
      </c>
      <c r="E447" s="11"/>
      <c r="G447" s="18">
        <v>591454.20000000007</v>
      </c>
      <c r="H447" s="18">
        <v>311227.65000000002</v>
      </c>
      <c r="I447" s="18">
        <v>27144.379999999997</v>
      </c>
      <c r="J447" s="18">
        <v>88175.79</v>
      </c>
      <c r="K447" s="18">
        <v>0</v>
      </c>
      <c r="L447" s="18">
        <v>0</v>
      </c>
      <c r="M447" s="18">
        <f t="shared" ref="M447" si="218">SUM(G447:L447)</f>
        <v>1018002.0200000001</v>
      </c>
      <c r="N447" s="11"/>
    </row>
    <row r="448" spans="1:14" x14ac:dyDescent="0.2">
      <c r="A448" s="3" t="s">
        <v>101</v>
      </c>
      <c r="B448" s="3" t="s">
        <v>535</v>
      </c>
      <c r="C448" s="8" t="s">
        <v>201</v>
      </c>
      <c r="D448" s="8" t="s">
        <v>682</v>
      </c>
      <c r="E448" s="12"/>
      <c r="F448" s="12">
        <v>76.5</v>
      </c>
      <c r="G448" s="8">
        <v>7731.4274509803927</v>
      </c>
      <c r="H448" s="8">
        <v>4068.3352941176472</v>
      </c>
      <c r="I448" s="8">
        <v>354.82849673202611</v>
      </c>
      <c r="J448" s="8">
        <v>1152.6247058823528</v>
      </c>
      <c r="K448" s="8">
        <v>0</v>
      </c>
      <c r="L448" s="8">
        <v>0</v>
      </c>
      <c r="M448" s="8">
        <f t="shared" ref="M448" si="219">IFERROR(M447/$F448,0)</f>
        <v>13307.215947712421</v>
      </c>
      <c r="N448" s="8"/>
    </row>
    <row r="449" spans="1:14" x14ac:dyDescent="0.2">
      <c r="A449" s="3" t="str">
        <f>A448</f>
        <v>1380</v>
      </c>
      <c r="B449" s="3" t="str">
        <f>B448</f>
        <v>HINSDHINSDALE COU</v>
      </c>
      <c r="C449" s="8" t="str">
        <f>C448</f>
        <v xml:space="preserve">$ </v>
      </c>
      <c r="D449" s="8" t="s">
        <v>683</v>
      </c>
      <c r="E449" s="12"/>
      <c r="F449" s="12">
        <v>81</v>
      </c>
      <c r="G449" s="8">
        <v>7301.9037037037042</v>
      </c>
      <c r="H449" s="8">
        <v>3842.3166666666671</v>
      </c>
      <c r="I449" s="8">
        <v>335.11580246913576</v>
      </c>
      <c r="J449" s="8">
        <v>1088.5899999999999</v>
      </c>
      <c r="K449" s="8">
        <v>0</v>
      </c>
      <c r="L449" s="8">
        <v>0</v>
      </c>
      <c r="M449" s="8">
        <f t="shared" ref="M449" si="220">IFERROR(M447/$F449,0)</f>
        <v>12567.926172839509</v>
      </c>
      <c r="N449" s="8"/>
    </row>
    <row r="450" spans="1:14" x14ac:dyDescent="0.2">
      <c r="A450" s="3" t="s">
        <v>101</v>
      </c>
      <c r="B450" s="3" t="s">
        <v>535</v>
      </c>
      <c r="C450" s="8" t="s">
        <v>200</v>
      </c>
      <c r="D450" s="9" t="s">
        <v>199</v>
      </c>
      <c r="E450" s="12"/>
      <c r="F450" s="12"/>
      <c r="G450" s="12">
        <v>24.242943184302423</v>
      </c>
      <c r="H450" s="12">
        <v>12.756819101688619</v>
      </c>
      <c r="I450" s="12">
        <v>1.1126130512102457</v>
      </c>
      <c r="J450" s="12">
        <v>3.6142116620373672</v>
      </c>
      <c r="K450" s="12">
        <v>0</v>
      </c>
      <c r="L450" s="12">
        <v>0</v>
      </c>
      <c r="M450" s="12">
        <f>IFERROR(($M447/#REF!)*100,0)</f>
        <v>0</v>
      </c>
      <c r="N450" s="8"/>
    </row>
    <row r="451" spans="1:14" x14ac:dyDescent="0.2">
      <c r="A451" s="3" t="s">
        <v>101</v>
      </c>
      <c r="B451" s="3" t="s">
        <v>535</v>
      </c>
      <c r="C451" s="8"/>
      <c r="D451" s="8"/>
      <c r="E451" s="12"/>
      <c r="F451" s="12"/>
      <c r="G451" s="8"/>
      <c r="H451" s="8"/>
      <c r="I451" s="8"/>
      <c r="J451" s="8"/>
      <c r="K451" s="8"/>
      <c r="L451" s="8"/>
      <c r="M451" s="8"/>
      <c r="N451" s="8"/>
    </row>
    <row r="452" spans="1:14" x14ac:dyDescent="0.2">
      <c r="A452" s="3" t="s">
        <v>32</v>
      </c>
      <c r="B452" s="3" t="s">
        <v>536</v>
      </c>
      <c r="C452" s="13"/>
      <c r="D452" s="14" t="s">
        <v>360</v>
      </c>
      <c r="E452" s="15" t="s">
        <v>361</v>
      </c>
      <c r="F452" s="16"/>
      <c r="G452" s="13"/>
      <c r="H452" s="13"/>
      <c r="I452" s="13"/>
      <c r="J452" s="13"/>
      <c r="K452" s="13"/>
      <c r="L452" s="13"/>
      <c r="M452" s="13"/>
      <c r="N452" s="13"/>
    </row>
    <row r="453" spans="1:14" s="18" customFormat="1" x14ac:dyDescent="0.2">
      <c r="A453" s="3" t="s">
        <v>32</v>
      </c>
      <c r="B453" s="3" t="s">
        <v>536</v>
      </c>
      <c r="C453" s="11" t="s">
        <v>201</v>
      </c>
      <c r="D453" s="17" t="s">
        <v>202</v>
      </c>
      <c r="E453" s="11"/>
      <c r="G453" s="18">
        <v>2602340.5599999996</v>
      </c>
      <c r="H453" s="18">
        <v>1121034.1599999997</v>
      </c>
      <c r="I453" s="18">
        <v>315392.83999999997</v>
      </c>
      <c r="J453" s="18">
        <v>395466.61999999994</v>
      </c>
      <c r="K453" s="18">
        <v>2874.23</v>
      </c>
      <c r="L453" s="18">
        <v>10778.45</v>
      </c>
      <c r="M453" s="18">
        <f t="shared" ref="M453" si="221">SUM(G453:L453)</f>
        <v>4447886.8599999994</v>
      </c>
      <c r="N453" s="11"/>
    </row>
    <row r="454" spans="1:14" x14ac:dyDescent="0.2">
      <c r="A454" s="3" t="s">
        <v>32</v>
      </c>
      <c r="B454" s="3" t="s">
        <v>536</v>
      </c>
      <c r="C454" s="8" t="s">
        <v>201</v>
      </c>
      <c r="D454" s="8" t="s">
        <v>682</v>
      </c>
      <c r="E454" s="12"/>
      <c r="F454" s="12">
        <v>508.6</v>
      </c>
      <c r="G454" s="8">
        <v>5116.6743216673212</v>
      </c>
      <c r="H454" s="8">
        <v>2204.1568226504123</v>
      </c>
      <c r="I454" s="8">
        <v>620.1196224931183</v>
      </c>
      <c r="J454" s="8">
        <v>777.55922139205643</v>
      </c>
      <c r="K454" s="8">
        <v>5.6512583562721197</v>
      </c>
      <c r="L454" s="8">
        <v>21.192390876917027</v>
      </c>
      <c r="M454" s="8">
        <f t="shared" ref="M454" si="222">IFERROR(M453/$F454,0)</f>
        <v>8745.3536374360974</v>
      </c>
      <c r="N454" s="8"/>
    </row>
    <row r="455" spans="1:14" x14ac:dyDescent="0.2">
      <c r="A455" s="3" t="str">
        <f>A454</f>
        <v>1390</v>
      </c>
      <c r="B455" s="3" t="str">
        <f>B454</f>
        <v>HUERFHUERFANO RE-</v>
      </c>
      <c r="C455" s="8" t="str">
        <f>C454</f>
        <v xml:space="preserve">$ </v>
      </c>
      <c r="D455" s="8" t="s">
        <v>683</v>
      </c>
      <c r="E455" s="12"/>
      <c r="F455" s="12">
        <v>491</v>
      </c>
      <c r="G455" s="8">
        <v>5300.0826069246432</v>
      </c>
      <c r="H455" s="8">
        <v>2283.1652953156818</v>
      </c>
      <c r="I455" s="8">
        <v>642.34794297352335</v>
      </c>
      <c r="J455" s="8">
        <v>805.43099796334002</v>
      </c>
      <c r="K455" s="8">
        <v>5.8538289205702645</v>
      </c>
      <c r="L455" s="8">
        <v>21.952036659877802</v>
      </c>
      <c r="M455" s="8">
        <f t="shared" ref="M455" si="223">IFERROR(M453/$F455,0)</f>
        <v>9058.8327087576363</v>
      </c>
      <c r="N455" s="8"/>
    </row>
    <row r="456" spans="1:14" x14ac:dyDescent="0.2">
      <c r="A456" s="3" t="s">
        <v>32</v>
      </c>
      <c r="B456" s="3" t="s">
        <v>536</v>
      </c>
      <c r="C456" s="8" t="s">
        <v>200</v>
      </c>
      <c r="D456" s="9" t="s">
        <v>199</v>
      </c>
      <c r="E456" s="12"/>
      <c r="F456" s="12"/>
      <c r="G456" s="12">
        <v>9.6123379554409656</v>
      </c>
      <c r="H456" s="12">
        <v>4.1407951638404628</v>
      </c>
      <c r="I456" s="12">
        <v>1.1649753354366195</v>
      </c>
      <c r="J456" s="12">
        <v>1.4607460914093231</v>
      </c>
      <c r="K456" s="12">
        <v>1.0616623568157081E-2</v>
      </c>
      <c r="L456" s="12">
        <v>3.9812661581781095E-2</v>
      </c>
      <c r="M456" s="12">
        <f>IFERROR(($M453/#REF!)*100,0)</f>
        <v>0</v>
      </c>
      <c r="N456" s="8"/>
    </row>
    <row r="457" spans="1:14" x14ac:dyDescent="0.2">
      <c r="A457" s="3" t="s">
        <v>32</v>
      </c>
      <c r="B457" s="3" t="s">
        <v>536</v>
      </c>
      <c r="C457" s="8"/>
      <c r="D457" s="8"/>
      <c r="E457" s="12"/>
      <c r="F457" s="12"/>
      <c r="G457" s="8"/>
      <c r="H457" s="8"/>
      <c r="I457" s="8"/>
      <c r="J457" s="8"/>
      <c r="K457" s="8"/>
      <c r="L457" s="8"/>
      <c r="M457" s="8"/>
      <c r="N457" s="8"/>
    </row>
    <row r="458" spans="1:14" x14ac:dyDescent="0.2">
      <c r="A458" s="3" t="s">
        <v>35</v>
      </c>
      <c r="B458" s="3" t="s">
        <v>537</v>
      </c>
      <c r="C458" s="13"/>
      <c r="D458" s="14" t="s">
        <v>360</v>
      </c>
      <c r="E458" s="15" t="s">
        <v>359</v>
      </c>
      <c r="F458" s="16"/>
      <c r="G458" s="13"/>
      <c r="H458" s="13"/>
      <c r="I458" s="13"/>
      <c r="J458" s="13"/>
      <c r="K458" s="13"/>
      <c r="L458" s="13"/>
      <c r="M458" s="13"/>
      <c r="N458" s="13"/>
    </row>
    <row r="459" spans="1:14" s="18" customFormat="1" x14ac:dyDescent="0.2">
      <c r="A459" s="3" t="s">
        <v>35</v>
      </c>
      <c r="B459" s="3" t="s">
        <v>537</v>
      </c>
      <c r="C459" s="11" t="s">
        <v>201</v>
      </c>
      <c r="D459" s="17" t="s">
        <v>202</v>
      </c>
      <c r="E459" s="11"/>
      <c r="G459" s="18">
        <v>1416662.13</v>
      </c>
      <c r="H459" s="18">
        <v>552156.85000000009</v>
      </c>
      <c r="I459" s="18">
        <v>64883.74</v>
      </c>
      <c r="J459" s="18">
        <v>195576.22000000003</v>
      </c>
      <c r="K459" s="18">
        <v>6184.3</v>
      </c>
      <c r="L459" s="18">
        <v>8171</v>
      </c>
      <c r="M459" s="18">
        <f t="shared" ref="M459" si="224">SUM(G459:L459)</f>
        <v>2243634.2399999998</v>
      </c>
      <c r="N459" s="11"/>
    </row>
    <row r="460" spans="1:14" x14ac:dyDescent="0.2">
      <c r="A460" s="3" t="s">
        <v>35</v>
      </c>
      <c r="B460" s="3" t="s">
        <v>537</v>
      </c>
      <c r="C460" s="8" t="s">
        <v>201</v>
      </c>
      <c r="D460" s="8" t="s">
        <v>682</v>
      </c>
      <c r="E460" s="12"/>
      <c r="F460" s="12">
        <v>231.5</v>
      </c>
      <c r="G460" s="8">
        <v>6119.4908423326133</v>
      </c>
      <c r="H460" s="8">
        <v>2385.126781857452</v>
      </c>
      <c r="I460" s="8">
        <v>280.27533477321811</v>
      </c>
      <c r="J460" s="8">
        <v>844.82168466522694</v>
      </c>
      <c r="K460" s="8">
        <v>26.714038876889848</v>
      </c>
      <c r="L460" s="8">
        <v>35.295896328293736</v>
      </c>
      <c r="M460" s="8">
        <f t="shared" ref="M460" si="225">IFERROR(M459/$F460,0)</f>
        <v>9691.7245788336932</v>
      </c>
      <c r="N460" s="8"/>
    </row>
    <row r="461" spans="1:14" x14ac:dyDescent="0.2">
      <c r="A461" s="3" t="str">
        <f>A460</f>
        <v>1400</v>
      </c>
      <c r="B461" s="3" t="str">
        <f>B460</f>
        <v>HUERFLA VETA RE-2</v>
      </c>
      <c r="C461" s="8" t="str">
        <f>C460</f>
        <v xml:space="preserve">$ </v>
      </c>
      <c r="D461" s="8" t="s">
        <v>683</v>
      </c>
      <c r="E461" s="12"/>
      <c r="F461" s="12">
        <v>238</v>
      </c>
      <c r="G461" s="8">
        <v>5952.3618907563023</v>
      </c>
      <c r="H461" s="8">
        <v>2319.9867647058827</v>
      </c>
      <c r="I461" s="8">
        <v>272.62075630252099</v>
      </c>
      <c r="J461" s="8">
        <v>821.74882352941188</v>
      </c>
      <c r="K461" s="8">
        <v>25.984453781512606</v>
      </c>
      <c r="L461" s="8">
        <v>34.331932773109244</v>
      </c>
      <c r="M461" s="8">
        <f t="shared" ref="M461" si="226">IFERROR(M459/$F461,0)</f>
        <v>9427.0346218487393</v>
      </c>
      <c r="N461" s="8"/>
    </row>
    <row r="462" spans="1:14" x14ac:dyDescent="0.2">
      <c r="A462" s="3" t="s">
        <v>35</v>
      </c>
      <c r="B462" s="3" t="s">
        <v>537</v>
      </c>
      <c r="C462" s="8" t="s">
        <v>200</v>
      </c>
      <c r="D462" s="9" t="s">
        <v>199</v>
      </c>
      <c r="E462" s="12"/>
      <c r="F462" s="12"/>
      <c r="G462" s="12">
        <v>26.563888203944654</v>
      </c>
      <c r="H462" s="12">
        <v>10.35351515639247</v>
      </c>
      <c r="I462" s="12">
        <v>1.216637601242162</v>
      </c>
      <c r="J462" s="12">
        <v>3.6672575156858929</v>
      </c>
      <c r="K462" s="12">
        <v>0.11596205640060057</v>
      </c>
      <c r="L462" s="12">
        <v>0.15321474748141378</v>
      </c>
      <c r="M462" s="12">
        <f>IFERROR(($M459/#REF!)*100,0)</f>
        <v>0</v>
      </c>
      <c r="N462" s="8"/>
    </row>
    <row r="463" spans="1:14" x14ac:dyDescent="0.2">
      <c r="A463" s="3" t="s">
        <v>35</v>
      </c>
      <c r="B463" s="3" t="s">
        <v>537</v>
      </c>
      <c r="C463" s="8"/>
      <c r="D463" s="8"/>
      <c r="E463" s="12"/>
      <c r="F463" s="12"/>
      <c r="G463" s="8"/>
      <c r="H463" s="8"/>
      <c r="I463" s="8"/>
      <c r="J463" s="8"/>
      <c r="K463" s="8"/>
      <c r="L463" s="8"/>
      <c r="M463" s="8"/>
      <c r="N463" s="8"/>
    </row>
    <row r="464" spans="1:14" x14ac:dyDescent="0.2">
      <c r="A464" s="3" t="s">
        <v>43</v>
      </c>
      <c r="B464" s="3" t="s">
        <v>538</v>
      </c>
      <c r="C464" s="13"/>
      <c r="D464" s="14" t="s">
        <v>358</v>
      </c>
      <c r="E464" s="15" t="s">
        <v>357</v>
      </c>
      <c r="F464" s="16"/>
      <c r="G464" s="13"/>
      <c r="H464" s="13"/>
      <c r="I464" s="13"/>
      <c r="J464" s="13"/>
      <c r="K464" s="13"/>
      <c r="L464" s="13"/>
      <c r="M464" s="13"/>
      <c r="N464" s="13"/>
    </row>
    <row r="465" spans="1:14" s="18" customFormat="1" x14ac:dyDescent="0.2">
      <c r="A465" s="3" t="s">
        <v>43</v>
      </c>
      <c r="B465" s="3" t="s">
        <v>538</v>
      </c>
      <c r="C465" s="11" t="s">
        <v>201</v>
      </c>
      <c r="D465" s="17" t="s">
        <v>202</v>
      </c>
      <c r="E465" s="11"/>
      <c r="G465" s="18">
        <v>998407.84</v>
      </c>
      <c r="H465" s="18">
        <v>398429.32999999996</v>
      </c>
      <c r="I465" s="18">
        <v>186076.78</v>
      </c>
      <c r="J465" s="18">
        <v>89303.62999999999</v>
      </c>
      <c r="K465" s="18">
        <v>7389.03</v>
      </c>
      <c r="L465" s="18">
        <v>109549.07999999999</v>
      </c>
      <c r="M465" s="18">
        <f t="shared" ref="M465" si="227">SUM(G465:L465)</f>
        <v>1789155.69</v>
      </c>
      <c r="N465" s="11"/>
    </row>
    <row r="466" spans="1:14" x14ac:dyDescent="0.2">
      <c r="A466" s="3" t="s">
        <v>43</v>
      </c>
      <c r="B466" s="3" t="s">
        <v>538</v>
      </c>
      <c r="C466" s="8" t="s">
        <v>201</v>
      </c>
      <c r="D466" s="8" t="s">
        <v>682</v>
      </c>
      <c r="E466" s="12"/>
      <c r="F466" s="12">
        <v>172.5</v>
      </c>
      <c r="G466" s="8">
        <v>5787.8715362318835</v>
      </c>
      <c r="H466" s="8">
        <v>2309.7352463768116</v>
      </c>
      <c r="I466" s="8">
        <v>1078.7059710144927</v>
      </c>
      <c r="J466" s="8">
        <v>517.70220289855069</v>
      </c>
      <c r="K466" s="8">
        <v>42.83495652173913</v>
      </c>
      <c r="L466" s="8">
        <v>635.06713043478248</v>
      </c>
      <c r="M466" s="8">
        <f t="shared" ref="M466" si="228">IFERROR(M465/$F466,0)</f>
        <v>10371.917043478261</v>
      </c>
      <c r="N466" s="8"/>
    </row>
    <row r="467" spans="1:14" x14ac:dyDescent="0.2">
      <c r="A467" s="3" t="str">
        <f>A466</f>
        <v>1410</v>
      </c>
      <c r="B467" s="3" t="str">
        <f>B466</f>
        <v>JACKSNORTH PARK R</v>
      </c>
      <c r="C467" s="8" t="str">
        <f>C466</f>
        <v xml:space="preserve">$ </v>
      </c>
      <c r="D467" s="8" t="s">
        <v>683</v>
      </c>
      <c r="E467" s="12"/>
      <c r="F467" s="12">
        <v>186</v>
      </c>
      <c r="G467" s="8">
        <v>5367.7840860215056</v>
      </c>
      <c r="H467" s="8">
        <v>2142.0931720430103</v>
      </c>
      <c r="I467" s="8">
        <v>1000.4127956989247</v>
      </c>
      <c r="J467" s="8">
        <v>480.12704301075263</v>
      </c>
      <c r="K467" s="8">
        <v>39.725967741935484</v>
      </c>
      <c r="L467" s="8">
        <v>588.97354838709668</v>
      </c>
      <c r="M467" s="8">
        <f t="shared" ref="M467" si="229">IFERROR(M465/$F467,0)</f>
        <v>9619.1166129032263</v>
      </c>
      <c r="N467" s="8"/>
    </row>
    <row r="468" spans="1:14" x14ac:dyDescent="0.2">
      <c r="A468" s="3" t="s">
        <v>43</v>
      </c>
      <c r="B468" s="3" t="s">
        <v>538</v>
      </c>
      <c r="C468" s="8" t="s">
        <v>200</v>
      </c>
      <c r="D468" s="9" t="s">
        <v>199</v>
      </c>
      <c r="E468" s="12"/>
      <c r="F468" s="12"/>
      <c r="G468" s="12">
        <v>24.996674584596594</v>
      </c>
      <c r="H468" s="12">
        <v>9.9752905655957687</v>
      </c>
      <c r="I468" s="12">
        <v>4.658718142086677</v>
      </c>
      <c r="J468" s="12">
        <v>2.235853615024916</v>
      </c>
      <c r="K468" s="12">
        <v>0.18499572119327684</v>
      </c>
      <c r="L468" s="12">
        <v>2.7427295681111028</v>
      </c>
      <c r="M468" s="12">
        <f>IFERROR(($M465/#REF!)*100,0)</f>
        <v>0</v>
      </c>
      <c r="N468" s="8"/>
    </row>
    <row r="469" spans="1:14" x14ac:dyDescent="0.2">
      <c r="A469" s="3" t="s">
        <v>43</v>
      </c>
      <c r="B469" s="3" t="s">
        <v>538</v>
      </c>
      <c r="C469" s="8"/>
      <c r="D469" s="8"/>
      <c r="E469" s="12"/>
      <c r="F469" s="12"/>
      <c r="G469" s="8"/>
      <c r="H469" s="8"/>
      <c r="I469" s="8"/>
      <c r="J469" s="8"/>
      <c r="K469" s="8"/>
      <c r="L469" s="8"/>
      <c r="M469" s="8"/>
      <c r="N469" s="8"/>
    </row>
    <row r="470" spans="1:14" x14ac:dyDescent="0.2">
      <c r="A470" s="3" t="s">
        <v>164</v>
      </c>
      <c r="B470" s="3" t="s">
        <v>539</v>
      </c>
      <c r="C470" s="13"/>
      <c r="D470" s="14" t="s">
        <v>356</v>
      </c>
      <c r="E470" s="15" t="s">
        <v>355</v>
      </c>
      <c r="F470" s="16"/>
      <c r="G470" s="13"/>
      <c r="H470" s="13"/>
      <c r="I470" s="13"/>
      <c r="J470" s="13"/>
      <c r="K470" s="13"/>
      <c r="L470" s="13"/>
      <c r="M470" s="13"/>
      <c r="N470" s="13"/>
    </row>
    <row r="471" spans="1:14" s="18" customFormat="1" x14ac:dyDescent="0.2">
      <c r="A471" s="3" t="s">
        <v>164</v>
      </c>
      <c r="B471" s="3" t="s">
        <v>539</v>
      </c>
      <c r="C471" s="11" t="s">
        <v>201</v>
      </c>
      <c r="D471" s="17" t="s">
        <v>202</v>
      </c>
      <c r="E471" s="11"/>
      <c r="G471" s="18">
        <v>398190014.05999929</v>
      </c>
      <c r="H471" s="18">
        <v>143061549.88000023</v>
      </c>
      <c r="I471" s="18">
        <v>29822318.719999969</v>
      </c>
      <c r="J471" s="18">
        <v>34103783.750000045</v>
      </c>
      <c r="K471" s="18">
        <v>744541.10999999987</v>
      </c>
      <c r="L471" s="18">
        <v>653051.29</v>
      </c>
      <c r="M471" s="18">
        <f t="shared" ref="M471" si="230">SUM(G471:L471)</f>
        <v>606575258.80999959</v>
      </c>
      <c r="N471" s="11"/>
    </row>
    <row r="472" spans="1:14" x14ac:dyDescent="0.2">
      <c r="A472" s="3" t="s">
        <v>164</v>
      </c>
      <c r="B472" s="3" t="s">
        <v>539</v>
      </c>
      <c r="C472" s="8" t="s">
        <v>201</v>
      </c>
      <c r="D472" s="8" t="s">
        <v>682</v>
      </c>
      <c r="E472" s="12"/>
      <c r="F472" s="12">
        <v>78417.8</v>
      </c>
      <c r="G472" s="8">
        <v>5077.8013927960137</v>
      </c>
      <c r="H472" s="8">
        <v>1824.3504648179396</v>
      </c>
      <c r="I472" s="8">
        <v>380.30037465983446</v>
      </c>
      <c r="J472" s="8">
        <v>434.89850199827134</v>
      </c>
      <c r="K472" s="8">
        <v>9.4945421830247696</v>
      </c>
      <c r="L472" s="8">
        <v>8.327845081091283</v>
      </c>
      <c r="M472" s="8">
        <f t="shared" ref="M472" si="231">IFERROR(M471/$F472,0)</f>
        <v>7735.173121536176</v>
      </c>
      <c r="N472" s="8"/>
    </row>
    <row r="473" spans="1:14" x14ac:dyDescent="0.2">
      <c r="A473" s="3" t="str">
        <f>A472</f>
        <v>1420</v>
      </c>
      <c r="B473" s="3" t="str">
        <f>B472</f>
        <v>JEFFEJEFFERSON CO</v>
      </c>
      <c r="C473" s="8" t="str">
        <f>C472</f>
        <v xml:space="preserve">$ </v>
      </c>
      <c r="D473" s="8" t="s">
        <v>683</v>
      </c>
      <c r="E473" s="12"/>
      <c r="F473" s="12">
        <v>77078</v>
      </c>
      <c r="G473" s="8">
        <v>5166.0657264070069</v>
      </c>
      <c r="H473" s="8">
        <v>1856.0620394924651</v>
      </c>
      <c r="I473" s="8">
        <v>386.91090479773698</v>
      </c>
      <c r="J473" s="8">
        <v>442.45807818054499</v>
      </c>
      <c r="K473" s="8">
        <v>9.6595800358078812</v>
      </c>
      <c r="L473" s="8">
        <v>8.4726029476634057</v>
      </c>
      <c r="M473" s="8">
        <f t="shared" ref="M473" si="232">IFERROR(M471/$F473,0)</f>
        <v>7869.6289318612262</v>
      </c>
      <c r="N473" s="8"/>
    </row>
    <row r="474" spans="1:14" x14ac:dyDescent="0.2">
      <c r="A474" s="3" t="s">
        <v>164</v>
      </c>
      <c r="B474" s="3" t="s">
        <v>539</v>
      </c>
      <c r="C474" s="8" t="s">
        <v>200</v>
      </c>
      <c r="D474" s="9" t="s">
        <v>199</v>
      </c>
      <c r="E474" s="12"/>
      <c r="F474" s="12"/>
      <c r="G474" s="12">
        <v>28.791295780111817</v>
      </c>
      <c r="H474" s="12">
        <v>10.344125296762632</v>
      </c>
      <c r="I474" s="12">
        <v>2.1563152484956776</v>
      </c>
      <c r="J474" s="12">
        <v>2.4658883711214079</v>
      </c>
      <c r="K474" s="12">
        <v>5.383435686871027E-2</v>
      </c>
      <c r="L474" s="12">
        <v>4.7219147105834906E-2</v>
      </c>
      <c r="M474" s="12">
        <f>IFERROR(($M471/#REF!)*100,0)</f>
        <v>0</v>
      </c>
      <c r="N474" s="8"/>
    </row>
    <row r="475" spans="1:14" x14ac:dyDescent="0.2">
      <c r="A475" s="3" t="s">
        <v>164</v>
      </c>
      <c r="B475" s="3" t="s">
        <v>539</v>
      </c>
      <c r="C475" s="8"/>
      <c r="D475" s="8"/>
      <c r="E475" s="12"/>
      <c r="F475" s="12"/>
      <c r="G475" s="8"/>
      <c r="H475" s="8"/>
      <c r="I475" s="8"/>
      <c r="J475" s="8"/>
      <c r="K475" s="8"/>
      <c r="L475" s="8"/>
      <c r="M475" s="8"/>
      <c r="N475" s="8"/>
    </row>
    <row r="476" spans="1:14" x14ac:dyDescent="0.2">
      <c r="A476" s="3" t="s">
        <v>181</v>
      </c>
      <c r="B476" s="3" t="s">
        <v>540</v>
      </c>
      <c r="C476" s="13"/>
      <c r="D476" s="14" t="s">
        <v>353</v>
      </c>
      <c r="E476" s="15" t="s">
        <v>354</v>
      </c>
      <c r="F476" s="16"/>
      <c r="G476" s="13"/>
      <c r="H476" s="13"/>
      <c r="I476" s="13"/>
      <c r="J476" s="13"/>
      <c r="K476" s="13"/>
      <c r="L476" s="13"/>
      <c r="M476" s="13"/>
      <c r="N476" s="13"/>
    </row>
    <row r="477" spans="1:14" s="18" customFormat="1" x14ac:dyDescent="0.2">
      <c r="A477" s="3" t="s">
        <v>181</v>
      </c>
      <c r="B477" s="3" t="s">
        <v>540</v>
      </c>
      <c r="C477" s="11" t="s">
        <v>201</v>
      </c>
      <c r="D477" s="17" t="s">
        <v>202</v>
      </c>
      <c r="E477" s="11"/>
      <c r="G477" s="18">
        <v>1001998.6300000001</v>
      </c>
      <c r="H477" s="18">
        <v>440386.91</v>
      </c>
      <c r="I477" s="18">
        <v>38784.949999999997</v>
      </c>
      <c r="J477" s="18">
        <v>287856.25999999995</v>
      </c>
      <c r="K477" s="18">
        <v>63836.62000000001</v>
      </c>
      <c r="L477" s="18">
        <v>5603.01</v>
      </c>
      <c r="M477" s="18">
        <f t="shared" ref="M477" si="233">SUM(G477:L477)</f>
        <v>1838466.3800000001</v>
      </c>
      <c r="N477" s="11"/>
    </row>
    <row r="478" spans="1:14" x14ac:dyDescent="0.2">
      <c r="A478" s="3" t="s">
        <v>181</v>
      </c>
      <c r="B478" s="3" t="s">
        <v>540</v>
      </c>
      <c r="C478" s="8" t="s">
        <v>201</v>
      </c>
      <c r="D478" s="8" t="s">
        <v>682</v>
      </c>
      <c r="E478" s="12"/>
      <c r="F478" s="12">
        <v>193.5</v>
      </c>
      <c r="G478" s="8">
        <v>5178.2874935400523</v>
      </c>
      <c r="H478" s="8">
        <v>2275.9013436692503</v>
      </c>
      <c r="I478" s="8">
        <v>200.43901808785529</v>
      </c>
      <c r="J478" s="8">
        <v>1487.6292506459945</v>
      </c>
      <c r="K478" s="8">
        <v>329.90501291989671</v>
      </c>
      <c r="L478" s="8">
        <v>28.956124031007754</v>
      </c>
      <c r="M478" s="8">
        <f t="shared" ref="M478" si="234">IFERROR(M477/$F478,0)</f>
        <v>9501.1182428940574</v>
      </c>
      <c r="N478" s="8"/>
    </row>
    <row r="479" spans="1:14" x14ac:dyDescent="0.2">
      <c r="A479" s="3" t="str">
        <f>A478</f>
        <v>1430</v>
      </c>
      <c r="B479" s="3" t="str">
        <f>B478</f>
        <v>KIOWAEADS RE-1</v>
      </c>
      <c r="C479" s="8" t="str">
        <f>C478</f>
        <v xml:space="preserve">$ </v>
      </c>
      <c r="D479" s="8" t="s">
        <v>683</v>
      </c>
      <c r="E479" s="12"/>
      <c r="F479" s="12">
        <v>211</v>
      </c>
      <c r="G479" s="8">
        <v>4748.8086729857823</v>
      </c>
      <c r="H479" s="8">
        <v>2087.1417535545024</v>
      </c>
      <c r="I479" s="8">
        <v>183.81492890995258</v>
      </c>
      <c r="J479" s="8">
        <v>1364.2476777251184</v>
      </c>
      <c r="K479" s="8">
        <v>302.5432227488152</v>
      </c>
      <c r="L479" s="8">
        <v>26.554549763033176</v>
      </c>
      <c r="M479" s="8">
        <f t="shared" ref="M479" si="235">IFERROR(M477/$F479,0)</f>
        <v>8713.1108056872035</v>
      </c>
      <c r="N479" s="8"/>
    </row>
    <row r="480" spans="1:14" x14ac:dyDescent="0.2">
      <c r="A480" s="3" t="s">
        <v>181</v>
      </c>
      <c r="B480" s="3" t="s">
        <v>540</v>
      </c>
      <c r="C480" s="8" t="s">
        <v>200</v>
      </c>
      <c r="D480" s="9" t="s">
        <v>199</v>
      </c>
      <c r="E480" s="12"/>
      <c r="F480" s="12"/>
      <c r="G480" s="12">
        <v>25.343146226458419</v>
      </c>
      <c r="H480" s="12">
        <v>11.1385280600116</v>
      </c>
      <c r="I480" s="12">
        <v>0.98097205904950013</v>
      </c>
      <c r="J480" s="12">
        <v>7.2806319998475759</v>
      </c>
      <c r="K480" s="12">
        <v>1.6145938196171588</v>
      </c>
      <c r="L480" s="12">
        <v>0.14171466655429338</v>
      </c>
      <c r="M480" s="12">
        <f>IFERROR(($M477/#REF!)*100,0)</f>
        <v>0</v>
      </c>
      <c r="N480" s="8"/>
    </row>
    <row r="481" spans="1:14" x14ac:dyDescent="0.2">
      <c r="A481" s="3" t="s">
        <v>181</v>
      </c>
      <c r="B481" s="3" t="s">
        <v>540</v>
      </c>
      <c r="C481" s="8"/>
      <c r="D481" s="8"/>
      <c r="E481" s="12"/>
      <c r="F481" s="12"/>
      <c r="G481" s="8"/>
      <c r="H481" s="8"/>
      <c r="I481" s="8"/>
      <c r="J481" s="8"/>
      <c r="K481" s="8"/>
      <c r="L481" s="8"/>
      <c r="M481" s="8"/>
      <c r="N481" s="8"/>
    </row>
    <row r="482" spans="1:14" x14ac:dyDescent="0.2">
      <c r="A482" s="3" t="s">
        <v>61</v>
      </c>
      <c r="B482" s="3" t="s">
        <v>541</v>
      </c>
      <c r="C482" s="13"/>
      <c r="D482" s="14" t="s">
        <v>353</v>
      </c>
      <c r="E482" s="15" t="s">
        <v>352</v>
      </c>
      <c r="F482" s="16"/>
      <c r="G482" s="13"/>
      <c r="H482" s="13"/>
      <c r="I482" s="13"/>
      <c r="J482" s="13"/>
      <c r="K482" s="13"/>
      <c r="L482" s="13"/>
      <c r="M482" s="13"/>
      <c r="N482" s="13"/>
    </row>
    <row r="483" spans="1:14" s="18" customFormat="1" x14ac:dyDescent="0.2">
      <c r="A483" s="3" t="s">
        <v>61</v>
      </c>
      <c r="B483" s="3" t="s">
        <v>541</v>
      </c>
      <c r="C483" s="11" t="s">
        <v>201</v>
      </c>
      <c r="D483" s="17" t="s">
        <v>202</v>
      </c>
      <c r="E483" s="11"/>
      <c r="G483" s="18">
        <v>384866.07999999996</v>
      </c>
      <c r="H483" s="18">
        <v>169342.14</v>
      </c>
      <c r="I483" s="18">
        <v>1479080.4</v>
      </c>
      <c r="J483" s="18">
        <v>26107.26</v>
      </c>
      <c r="K483" s="18">
        <v>25786.1</v>
      </c>
      <c r="L483" s="18">
        <v>0</v>
      </c>
      <c r="M483" s="18">
        <f t="shared" ref="M483" si="236">SUM(G483:L483)</f>
        <v>2085181.98</v>
      </c>
      <c r="N483" s="11"/>
    </row>
    <row r="484" spans="1:14" x14ac:dyDescent="0.2">
      <c r="A484" s="3" t="s">
        <v>61</v>
      </c>
      <c r="B484" s="3" t="s">
        <v>541</v>
      </c>
      <c r="C484" s="8" t="s">
        <v>201</v>
      </c>
      <c r="D484" s="8" t="s">
        <v>682</v>
      </c>
      <c r="E484" s="12"/>
      <c r="F484" s="12">
        <v>234.6</v>
      </c>
      <c r="G484" s="8">
        <v>1640.5203751065642</v>
      </c>
      <c r="H484" s="8">
        <v>721.83350383631716</v>
      </c>
      <c r="I484" s="8">
        <v>6304.6905370843988</v>
      </c>
      <c r="J484" s="8">
        <v>111.28414322250639</v>
      </c>
      <c r="K484" s="8">
        <v>109.91517476555839</v>
      </c>
      <c r="L484" s="8">
        <v>0</v>
      </c>
      <c r="M484" s="8">
        <f t="shared" ref="M484" si="237">IFERROR(M483/$F484,0)</f>
        <v>8888.2437340153447</v>
      </c>
      <c r="N484" s="8"/>
    </row>
    <row r="485" spans="1:14" x14ac:dyDescent="0.2">
      <c r="A485" s="3" t="str">
        <f>A484</f>
        <v>1440</v>
      </c>
      <c r="B485" s="3" t="str">
        <f>B484</f>
        <v>KIOWAPLAINVIEW RE</v>
      </c>
      <c r="C485" s="8" t="str">
        <f>C484</f>
        <v xml:space="preserve">$ </v>
      </c>
      <c r="D485" s="8" t="s">
        <v>683</v>
      </c>
      <c r="E485" s="12"/>
      <c r="F485" s="12">
        <v>419</v>
      </c>
      <c r="G485" s="8">
        <v>918.53479713603804</v>
      </c>
      <c r="H485" s="8">
        <v>404.15785202863964</v>
      </c>
      <c r="I485" s="8">
        <v>3530.0248210023865</v>
      </c>
      <c r="J485" s="8">
        <v>62.308496420047732</v>
      </c>
      <c r="K485" s="8">
        <v>61.542004773269689</v>
      </c>
      <c r="L485" s="8">
        <v>0</v>
      </c>
      <c r="M485" s="8">
        <f t="shared" ref="M485" si="238">IFERROR(M483/$F485,0)</f>
        <v>4976.5679713603822</v>
      </c>
      <c r="N485" s="8"/>
    </row>
    <row r="486" spans="1:14" x14ac:dyDescent="0.2">
      <c r="A486" s="3" t="s">
        <v>61</v>
      </c>
      <c r="B486" s="3" t="s">
        <v>541</v>
      </c>
      <c r="C486" s="8" t="s">
        <v>200</v>
      </c>
      <c r="D486" s="9" t="s">
        <v>199</v>
      </c>
      <c r="E486" s="12"/>
      <c r="F486" s="12"/>
      <c r="G486" s="12">
        <v>13.2246003341236</v>
      </c>
      <c r="H486" s="12">
        <v>5.8188607352074406</v>
      </c>
      <c r="I486" s="12">
        <v>50.823515421352973</v>
      </c>
      <c r="J486" s="12">
        <v>0.8970862782167025</v>
      </c>
      <c r="K486" s="12">
        <v>0.88605071841027028</v>
      </c>
      <c r="L486" s="12">
        <v>0</v>
      </c>
      <c r="M486" s="12">
        <f>IFERROR(($M483/#REF!)*100,0)</f>
        <v>0</v>
      </c>
      <c r="N486" s="8"/>
    </row>
    <row r="487" spans="1:14" x14ac:dyDescent="0.2">
      <c r="A487" s="3" t="s">
        <v>61</v>
      </c>
      <c r="B487" s="3" t="s">
        <v>541</v>
      </c>
      <c r="C487" s="8"/>
      <c r="D487" s="8"/>
      <c r="E487" s="12"/>
      <c r="F487" s="12"/>
      <c r="G487" s="8"/>
      <c r="H487" s="8"/>
      <c r="I487" s="8"/>
      <c r="J487" s="8"/>
      <c r="K487" s="8"/>
      <c r="L487" s="8"/>
      <c r="M487" s="8"/>
      <c r="N487" s="8"/>
    </row>
    <row r="488" spans="1:14" x14ac:dyDescent="0.2">
      <c r="A488" s="3" t="s">
        <v>113</v>
      </c>
      <c r="B488" s="3" t="s">
        <v>542</v>
      </c>
      <c r="C488" s="13"/>
      <c r="D488" s="14" t="s">
        <v>347</v>
      </c>
      <c r="E488" s="15" t="s">
        <v>351</v>
      </c>
      <c r="F488" s="16"/>
      <c r="G488" s="13"/>
      <c r="H488" s="13"/>
      <c r="I488" s="13"/>
      <c r="J488" s="13"/>
      <c r="K488" s="13"/>
      <c r="L488" s="13"/>
      <c r="M488" s="13"/>
      <c r="N488" s="13"/>
    </row>
    <row r="489" spans="1:14" s="18" customFormat="1" x14ac:dyDescent="0.2">
      <c r="A489" s="3" t="s">
        <v>113</v>
      </c>
      <c r="B489" s="3" t="s">
        <v>542</v>
      </c>
      <c r="C489" s="11" t="s">
        <v>201</v>
      </c>
      <c r="D489" s="17" t="s">
        <v>202</v>
      </c>
      <c r="E489" s="11"/>
      <c r="G489" s="18">
        <v>985743.63000000012</v>
      </c>
      <c r="H489" s="18">
        <v>360676.97000000009</v>
      </c>
      <c r="I489" s="18">
        <v>64207.319999999992</v>
      </c>
      <c r="J489" s="18">
        <v>58423.26</v>
      </c>
      <c r="K489" s="18">
        <v>50379.44</v>
      </c>
      <c r="L489" s="18">
        <v>251834.38999999998</v>
      </c>
      <c r="M489" s="18">
        <f t="shared" ref="M489" si="239">SUM(G489:L489)</f>
        <v>1771265.01</v>
      </c>
      <c r="N489" s="11"/>
    </row>
    <row r="490" spans="1:14" x14ac:dyDescent="0.2">
      <c r="A490" s="3" t="s">
        <v>113</v>
      </c>
      <c r="B490" s="3" t="s">
        <v>542</v>
      </c>
      <c r="C490" s="8" t="s">
        <v>201</v>
      </c>
      <c r="D490" s="8" t="s">
        <v>682</v>
      </c>
      <c r="E490" s="12"/>
      <c r="F490" s="12">
        <v>164</v>
      </c>
      <c r="G490" s="8">
        <v>6010.6318902439034</v>
      </c>
      <c r="H490" s="8">
        <v>2199.2498170731715</v>
      </c>
      <c r="I490" s="8">
        <v>391.50804878048774</v>
      </c>
      <c r="J490" s="8">
        <v>356.23939024390245</v>
      </c>
      <c r="K490" s="8">
        <v>307.19170731707317</v>
      </c>
      <c r="L490" s="8">
        <v>1535.5755487804877</v>
      </c>
      <c r="M490" s="8">
        <f t="shared" ref="M490" si="240">IFERROR(M489/$F490,0)</f>
        <v>10800.396402439024</v>
      </c>
      <c r="N490" s="8"/>
    </row>
    <row r="491" spans="1:14" x14ac:dyDescent="0.2">
      <c r="A491" s="3" t="str">
        <f>A490</f>
        <v>1450</v>
      </c>
      <c r="B491" s="3" t="str">
        <f>B490</f>
        <v>KIT CARRIBA-FLAGL</v>
      </c>
      <c r="C491" s="8" t="str">
        <f>C490</f>
        <v xml:space="preserve">$ </v>
      </c>
      <c r="D491" s="8" t="s">
        <v>683</v>
      </c>
      <c r="E491" s="12"/>
      <c r="F491" s="12">
        <v>172</v>
      </c>
      <c r="G491" s="8">
        <v>5731.0676162790705</v>
      </c>
      <c r="H491" s="8">
        <v>2096.9591279069773</v>
      </c>
      <c r="I491" s="8">
        <v>373.2983720930232</v>
      </c>
      <c r="J491" s="8">
        <v>339.67011627906976</v>
      </c>
      <c r="K491" s="8">
        <v>292.90372093023257</v>
      </c>
      <c r="L491" s="8">
        <v>1464.1534302325581</v>
      </c>
      <c r="M491" s="8">
        <f t="shared" ref="M491" si="241">IFERROR(M489/$F491,0)</f>
        <v>10298.052383720931</v>
      </c>
      <c r="N491" s="8"/>
    </row>
    <row r="492" spans="1:14" x14ac:dyDescent="0.2">
      <c r="A492" s="3" t="s">
        <v>113</v>
      </c>
      <c r="B492" s="3" t="s">
        <v>542</v>
      </c>
      <c r="C492" s="8" t="s">
        <v>200</v>
      </c>
      <c r="D492" s="9" t="s">
        <v>199</v>
      </c>
      <c r="E492" s="12"/>
      <c r="F492" s="12"/>
      <c r="G492" s="12">
        <v>25.218888446548142</v>
      </c>
      <c r="H492" s="12">
        <v>9.2274218111548869</v>
      </c>
      <c r="I492" s="12">
        <v>1.6426555457749386</v>
      </c>
      <c r="J492" s="12">
        <v>1.494678364417813</v>
      </c>
      <c r="K492" s="12">
        <v>1.2888883465161882</v>
      </c>
      <c r="L492" s="12">
        <v>6.4428348255362273</v>
      </c>
      <c r="M492" s="12">
        <f>IFERROR(($M489/#REF!)*100,0)</f>
        <v>0</v>
      </c>
      <c r="N492" s="8"/>
    </row>
    <row r="493" spans="1:14" x14ac:dyDescent="0.2">
      <c r="A493" s="3" t="s">
        <v>113</v>
      </c>
      <c r="B493" s="3" t="s">
        <v>542</v>
      </c>
      <c r="C493" s="8"/>
      <c r="D493" s="8"/>
      <c r="E493" s="12"/>
      <c r="F493" s="12"/>
      <c r="G493" s="8"/>
      <c r="H493" s="8"/>
      <c r="I493" s="8"/>
      <c r="J493" s="8"/>
      <c r="K493" s="8"/>
      <c r="L493" s="8"/>
      <c r="M493" s="8"/>
      <c r="N493" s="8"/>
    </row>
    <row r="494" spans="1:14" x14ac:dyDescent="0.2">
      <c r="A494" s="3" t="s">
        <v>82</v>
      </c>
      <c r="B494" s="3" t="s">
        <v>543</v>
      </c>
      <c r="C494" s="13"/>
      <c r="D494" s="14" t="s">
        <v>347</v>
      </c>
      <c r="E494" s="15" t="s">
        <v>350</v>
      </c>
      <c r="F494" s="16"/>
      <c r="G494" s="13"/>
      <c r="H494" s="13"/>
      <c r="I494" s="13"/>
      <c r="J494" s="13"/>
      <c r="K494" s="13"/>
      <c r="L494" s="13"/>
      <c r="M494" s="13"/>
      <c r="N494" s="13"/>
    </row>
    <row r="495" spans="1:14" s="18" customFormat="1" x14ac:dyDescent="0.2">
      <c r="A495" s="3" t="s">
        <v>82</v>
      </c>
      <c r="B495" s="3" t="s">
        <v>543</v>
      </c>
      <c r="C495" s="11" t="s">
        <v>201</v>
      </c>
      <c r="D495" s="17" t="s">
        <v>202</v>
      </c>
      <c r="E495" s="11"/>
      <c r="G495" s="18">
        <v>1054839.3199999998</v>
      </c>
      <c r="H495" s="18">
        <v>321272.51000000013</v>
      </c>
      <c r="I495" s="18">
        <v>114945.22999999998</v>
      </c>
      <c r="J495" s="18">
        <v>52719.990000000005</v>
      </c>
      <c r="K495" s="18">
        <v>0</v>
      </c>
      <c r="L495" s="18">
        <v>5855.5</v>
      </c>
      <c r="M495" s="18">
        <f t="shared" ref="M495" si="242">SUM(G495:L495)</f>
        <v>1549632.55</v>
      </c>
      <c r="N495" s="11"/>
    </row>
    <row r="496" spans="1:14" x14ac:dyDescent="0.2">
      <c r="A496" s="3" t="s">
        <v>82</v>
      </c>
      <c r="B496" s="3" t="s">
        <v>543</v>
      </c>
      <c r="C496" s="8" t="s">
        <v>201</v>
      </c>
      <c r="D496" s="8" t="s">
        <v>682</v>
      </c>
      <c r="E496" s="12"/>
      <c r="F496" s="12">
        <v>136.5</v>
      </c>
      <c r="G496" s="8">
        <v>7727.7605860805852</v>
      </c>
      <c r="H496" s="8">
        <v>2353.6447619047626</v>
      </c>
      <c r="I496" s="8">
        <v>842.08959706959695</v>
      </c>
      <c r="J496" s="8">
        <v>386.22703296703298</v>
      </c>
      <c r="K496" s="8">
        <v>0</v>
      </c>
      <c r="L496" s="8">
        <v>42.897435897435898</v>
      </c>
      <c r="M496" s="8">
        <f t="shared" ref="M496" si="243">IFERROR(M495/$F496,0)</f>
        <v>11352.619413919414</v>
      </c>
      <c r="N496" s="8"/>
    </row>
    <row r="497" spans="1:14" x14ac:dyDescent="0.2">
      <c r="A497" s="3" t="str">
        <f>A496</f>
        <v>1460</v>
      </c>
      <c r="B497" s="3" t="str">
        <f>B496</f>
        <v>KIT CHI PLAINS R-</v>
      </c>
      <c r="C497" s="8" t="str">
        <f>C496</f>
        <v xml:space="preserve">$ </v>
      </c>
      <c r="D497" s="8" t="s">
        <v>683</v>
      </c>
      <c r="E497" s="12"/>
      <c r="F497" s="12">
        <v>129</v>
      </c>
      <c r="G497" s="8">
        <v>8177.048992248061</v>
      </c>
      <c r="H497" s="8">
        <v>2490.4845736434117</v>
      </c>
      <c r="I497" s="8">
        <v>891.04829457364326</v>
      </c>
      <c r="J497" s="8">
        <v>408.68209302325585</v>
      </c>
      <c r="K497" s="8">
        <v>0</v>
      </c>
      <c r="L497" s="8">
        <v>45.391472868217058</v>
      </c>
      <c r="M497" s="8">
        <f t="shared" ref="M497" si="244">IFERROR(M495/$F497,0)</f>
        <v>12012.65542635659</v>
      </c>
      <c r="N497" s="8"/>
    </row>
    <row r="498" spans="1:14" x14ac:dyDescent="0.2">
      <c r="A498" s="3" t="s">
        <v>82</v>
      </c>
      <c r="B498" s="3" t="s">
        <v>543</v>
      </c>
      <c r="C498" s="8" t="s">
        <v>200</v>
      </c>
      <c r="D498" s="9" t="s">
        <v>199</v>
      </c>
      <c r="E498" s="12"/>
      <c r="F498" s="12"/>
      <c r="G498" s="12">
        <v>32.722731050994682</v>
      </c>
      <c r="H498" s="12">
        <v>9.9663652458537531</v>
      </c>
      <c r="I498" s="12">
        <v>3.5657770577652772</v>
      </c>
      <c r="J498" s="12">
        <v>1.6354548233764452</v>
      </c>
      <c r="K498" s="12">
        <v>0</v>
      </c>
      <c r="L498" s="12">
        <v>0.18164657691097388</v>
      </c>
      <c r="M498" s="12">
        <f>IFERROR(($M495/#REF!)*100,0)</f>
        <v>0</v>
      </c>
      <c r="N498" s="8"/>
    </row>
    <row r="499" spans="1:14" x14ac:dyDescent="0.2">
      <c r="A499" s="3" t="s">
        <v>82</v>
      </c>
      <c r="B499" s="3" t="s">
        <v>543</v>
      </c>
      <c r="C499" s="8"/>
      <c r="D499" s="8"/>
      <c r="E499" s="12"/>
      <c r="F499" s="12"/>
      <c r="G499" s="8"/>
      <c r="H499" s="8"/>
      <c r="I499" s="8"/>
      <c r="J499" s="8"/>
      <c r="K499" s="8"/>
      <c r="L499" s="8"/>
      <c r="M499" s="8"/>
      <c r="N499" s="8"/>
    </row>
    <row r="500" spans="1:14" x14ac:dyDescent="0.2">
      <c r="A500" s="3" t="s">
        <v>96</v>
      </c>
      <c r="B500" s="3" t="s">
        <v>544</v>
      </c>
      <c r="C500" s="13"/>
      <c r="D500" s="14" t="s">
        <v>347</v>
      </c>
      <c r="E500" s="15" t="s">
        <v>349</v>
      </c>
      <c r="F500" s="16"/>
      <c r="G500" s="13"/>
      <c r="H500" s="13"/>
      <c r="I500" s="13"/>
      <c r="J500" s="13"/>
      <c r="K500" s="13"/>
      <c r="L500" s="13"/>
      <c r="M500" s="13"/>
      <c r="N500" s="13"/>
    </row>
    <row r="501" spans="1:14" s="18" customFormat="1" x14ac:dyDescent="0.2">
      <c r="A501" s="3" t="s">
        <v>96</v>
      </c>
      <c r="B501" s="3" t="s">
        <v>544</v>
      </c>
      <c r="C501" s="11" t="s">
        <v>201</v>
      </c>
      <c r="D501" s="17" t="s">
        <v>202</v>
      </c>
      <c r="E501" s="11"/>
      <c r="G501" s="18">
        <v>1067488.6299999999</v>
      </c>
      <c r="H501" s="18">
        <v>475690.49000000011</v>
      </c>
      <c r="I501" s="18">
        <v>180793.36</v>
      </c>
      <c r="J501" s="18">
        <v>198195.71</v>
      </c>
      <c r="K501" s="18">
        <v>3149</v>
      </c>
      <c r="L501" s="18">
        <v>33056.379999999997</v>
      </c>
      <c r="M501" s="18">
        <f t="shared" ref="M501" si="245">SUM(G501:L501)</f>
        <v>1958373.5699999998</v>
      </c>
      <c r="N501" s="11"/>
    </row>
    <row r="502" spans="1:14" x14ac:dyDescent="0.2">
      <c r="A502" s="3" t="s">
        <v>96</v>
      </c>
      <c r="B502" s="3" t="s">
        <v>544</v>
      </c>
      <c r="C502" s="8" t="s">
        <v>201</v>
      </c>
      <c r="D502" s="8" t="s">
        <v>682</v>
      </c>
      <c r="E502" s="12"/>
      <c r="F502" s="12">
        <v>211.4</v>
      </c>
      <c r="G502" s="8">
        <v>5049.6150898770102</v>
      </c>
      <c r="H502" s="8">
        <v>2250.1915326395465</v>
      </c>
      <c r="I502" s="8">
        <v>855.21929990539252</v>
      </c>
      <c r="J502" s="8">
        <v>937.53883632923362</v>
      </c>
      <c r="K502" s="8">
        <v>14.895931882686849</v>
      </c>
      <c r="L502" s="8">
        <v>156.3688741721854</v>
      </c>
      <c r="M502" s="8">
        <f t="shared" ref="M502" si="246">IFERROR(M501/$F502,0)</f>
        <v>9263.8295648060539</v>
      </c>
      <c r="N502" s="8"/>
    </row>
    <row r="503" spans="1:14" x14ac:dyDescent="0.2">
      <c r="A503" s="3" t="str">
        <f>A502</f>
        <v>1480</v>
      </c>
      <c r="B503" s="3" t="str">
        <f>B502</f>
        <v>KIT CSTRATTON R-4</v>
      </c>
      <c r="C503" s="8" t="str">
        <f>C502</f>
        <v xml:space="preserve">$ </v>
      </c>
      <c r="D503" s="8" t="s">
        <v>683</v>
      </c>
      <c r="E503" s="12"/>
      <c r="F503" s="12">
        <v>222</v>
      </c>
      <c r="G503" s="8">
        <v>4808.5073423423419</v>
      </c>
      <c r="H503" s="8">
        <v>2142.7499549549552</v>
      </c>
      <c r="I503" s="8">
        <v>814.38450450450443</v>
      </c>
      <c r="J503" s="8">
        <v>892.77346846846842</v>
      </c>
      <c r="K503" s="8">
        <v>14.184684684684685</v>
      </c>
      <c r="L503" s="8">
        <v>148.90261261261261</v>
      </c>
      <c r="M503" s="8">
        <f t="shared" ref="M503" si="247">IFERROR(M501/$F503,0)</f>
        <v>8821.5025675675661</v>
      </c>
      <c r="N503" s="8"/>
    </row>
    <row r="504" spans="1:14" x14ac:dyDescent="0.2">
      <c r="A504" s="3" t="s">
        <v>96</v>
      </c>
      <c r="B504" s="3" t="s">
        <v>544</v>
      </c>
      <c r="C504" s="8" t="s">
        <v>200</v>
      </c>
      <c r="D504" s="9" t="s">
        <v>199</v>
      </c>
      <c r="E504" s="12"/>
      <c r="F504" s="12"/>
      <c r="G504" s="12">
        <v>28.829247039536295</v>
      </c>
      <c r="H504" s="12">
        <v>12.846786621575607</v>
      </c>
      <c r="I504" s="12">
        <v>4.8826154134754756</v>
      </c>
      <c r="J504" s="12">
        <v>5.3525938592585236</v>
      </c>
      <c r="K504" s="12">
        <v>8.5043808782768765E-2</v>
      </c>
      <c r="L504" s="12">
        <v>0.89274069856162008</v>
      </c>
      <c r="M504" s="12">
        <f>IFERROR(($M501/#REF!)*100,0)</f>
        <v>0</v>
      </c>
      <c r="N504" s="8"/>
    </row>
    <row r="505" spans="1:14" x14ac:dyDescent="0.2">
      <c r="A505" s="3" t="s">
        <v>96</v>
      </c>
      <c r="B505" s="3" t="s">
        <v>544</v>
      </c>
      <c r="C505" s="8"/>
      <c r="D505" s="8"/>
      <c r="E505" s="12"/>
      <c r="F505" s="12"/>
      <c r="G505" s="8"/>
      <c r="H505" s="8"/>
      <c r="I505" s="8"/>
      <c r="J505" s="8"/>
      <c r="K505" s="8"/>
      <c r="L505" s="8"/>
      <c r="M505" s="8"/>
      <c r="N505" s="8"/>
    </row>
    <row r="506" spans="1:14" x14ac:dyDescent="0.2">
      <c r="A506" s="3" t="s">
        <v>41</v>
      </c>
      <c r="B506" s="3" t="s">
        <v>545</v>
      </c>
      <c r="C506" s="13"/>
      <c r="D506" s="14" t="s">
        <v>347</v>
      </c>
      <c r="E506" s="15" t="s">
        <v>348</v>
      </c>
      <c r="F506" s="16"/>
      <c r="G506" s="13"/>
      <c r="H506" s="13"/>
      <c r="I506" s="13"/>
      <c r="J506" s="13"/>
      <c r="K506" s="13"/>
      <c r="L506" s="13"/>
      <c r="M506" s="13"/>
      <c r="N506" s="13"/>
    </row>
    <row r="507" spans="1:14" s="18" customFormat="1" x14ac:dyDescent="0.2">
      <c r="A507" s="3" t="s">
        <v>41</v>
      </c>
      <c r="B507" s="3" t="s">
        <v>545</v>
      </c>
      <c r="C507" s="11" t="s">
        <v>201</v>
      </c>
      <c r="D507" s="17" t="s">
        <v>202</v>
      </c>
      <c r="E507" s="11"/>
      <c r="G507" s="18">
        <v>847786.8</v>
      </c>
      <c r="H507" s="18">
        <v>469343.5199999999</v>
      </c>
      <c r="I507" s="18">
        <v>131804.07</v>
      </c>
      <c r="J507" s="18">
        <v>58074.29</v>
      </c>
      <c r="K507" s="18">
        <v>52237.82</v>
      </c>
      <c r="L507" s="18">
        <v>92584.53</v>
      </c>
      <c r="M507" s="18">
        <f t="shared" ref="M507" si="248">SUM(G507:L507)</f>
        <v>1651831.03</v>
      </c>
      <c r="N507" s="11"/>
    </row>
    <row r="508" spans="1:14" x14ac:dyDescent="0.2">
      <c r="A508" s="3" t="s">
        <v>41</v>
      </c>
      <c r="B508" s="3" t="s">
        <v>545</v>
      </c>
      <c r="C508" s="8" t="s">
        <v>201</v>
      </c>
      <c r="D508" s="8" t="s">
        <v>682</v>
      </c>
      <c r="E508" s="12"/>
      <c r="F508" s="12">
        <v>108</v>
      </c>
      <c r="G508" s="8">
        <v>7849.8777777777786</v>
      </c>
      <c r="H508" s="8">
        <v>4345.7733333333326</v>
      </c>
      <c r="I508" s="8">
        <v>1220.4080555555556</v>
      </c>
      <c r="J508" s="8">
        <v>537.72490740740739</v>
      </c>
      <c r="K508" s="8">
        <v>483.6835185185185</v>
      </c>
      <c r="L508" s="8">
        <v>857.26416666666671</v>
      </c>
      <c r="M508" s="8">
        <f t="shared" ref="M508" si="249">IFERROR(M507/$F508,0)</f>
        <v>15294.731759259259</v>
      </c>
      <c r="N508" s="8"/>
    </row>
    <row r="509" spans="1:14" x14ac:dyDescent="0.2">
      <c r="A509" s="3" t="str">
        <f>A508</f>
        <v>1490</v>
      </c>
      <c r="B509" s="3" t="str">
        <f>B508</f>
        <v>KIT CBETHUNE R-5</v>
      </c>
      <c r="C509" s="8" t="str">
        <f>C508</f>
        <v xml:space="preserve">$ </v>
      </c>
      <c r="D509" s="8" t="s">
        <v>683</v>
      </c>
      <c r="E509" s="12"/>
      <c r="F509" s="12">
        <v>108</v>
      </c>
      <c r="G509" s="8">
        <v>7849.8777777777786</v>
      </c>
      <c r="H509" s="8">
        <v>4345.7733333333326</v>
      </c>
      <c r="I509" s="8">
        <v>1220.4080555555556</v>
      </c>
      <c r="J509" s="8">
        <v>537.72490740740739</v>
      </c>
      <c r="K509" s="8">
        <v>483.6835185185185</v>
      </c>
      <c r="L509" s="8">
        <v>857.26416666666671</v>
      </c>
      <c r="M509" s="8">
        <f t="shared" ref="M509" si="250">IFERROR(M507/$F509,0)</f>
        <v>15294.731759259259</v>
      </c>
      <c r="N509" s="8"/>
    </row>
    <row r="510" spans="1:14" x14ac:dyDescent="0.2">
      <c r="A510" s="3" t="s">
        <v>41</v>
      </c>
      <c r="B510" s="3" t="s">
        <v>545</v>
      </c>
      <c r="C510" s="8" t="s">
        <v>200</v>
      </c>
      <c r="D510" s="9" t="s">
        <v>199</v>
      </c>
      <c r="E510" s="12"/>
      <c r="F510" s="12"/>
      <c r="G510" s="12">
        <v>25.376175633694544</v>
      </c>
      <c r="H510" s="12">
        <v>14.048512663863631</v>
      </c>
      <c r="I510" s="12">
        <v>3.9451938029181042</v>
      </c>
      <c r="J510" s="12">
        <v>1.7382947963357185</v>
      </c>
      <c r="K510" s="12">
        <v>1.5635960539151132</v>
      </c>
      <c r="L510" s="12">
        <v>2.7712643016417111</v>
      </c>
      <c r="M510" s="12">
        <f>IFERROR(($M507/#REF!)*100,0)</f>
        <v>0</v>
      </c>
      <c r="N510" s="8"/>
    </row>
    <row r="511" spans="1:14" x14ac:dyDescent="0.2">
      <c r="A511" s="3" t="s">
        <v>41</v>
      </c>
      <c r="B511" s="3" t="s">
        <v>545</v>
      </c>
      <c r="C511" s="8"/>
      <c r="D511" s="8"/>
      <c r="E511" s="12"/>
      <c r="F511" s="12"/>
      <c r="G511" s="8"/>
      <c r="H511" s="8"/>
      <c r="I511" s="8"/>
      <c r="J511" s="8"/>
      <c r="K511" s="8"/>
      <c r="L511" s="8"/>
      <c r="M511" s="8"/>
      <c r="N511" s="8"/>
    </row>
    <row r="512" spans="1:14" x14ac:dyDescent="0.2">
      <c r="A512" s="3" t="s">
        <v>5</v>
      </c>
      <c r="B512" s="3" t="s">
        <v>546</v>
      </c>
      <c r="C512" s="13"/>
      <c r="D512" s="14" t="s">
        <v>347</v>
      </c>
      <c r="E512" s="15" t="s">
        <v>346</v>
      </c>
      <c r="F512" s="16"/>
      <c r="G512" s="13"/>
      <c r="H512" s="13"/>
      <c r="I512" s="13"/>
      <c r="J512" s="13"/>
      <c r="K512" s="13"/>
      <c r="L512" s="13"/>
      <c r="M512" s="13"/>
      <c r="N512" s="13"/>
    </row>
    <row r="513" spans="1:14" s="18" customFormat="1" x14ac:dyDescent="0.2">
      <c r="A513" s="3" t="s">
        <v>5</v>
      </c>
      <c r="B513" s="3" t="s">
        <v>546</v>
      </c>
      <c r="C513" s="11" t="s">
        <v>201</v>
      </c>
      <c r="D513" s="17" t="s">
        <v>202</v>
      </c>
      <c r="E513" s="11"/>
      <c r="G513" s="18">
        <v>2740669.8099999996</v>
      </c>
      <c r="H513" s="18">
        <v>1091782.72</v>
      </c>
      <c r="I513" s="18">
        <v>421636.01</v>
      </c>
      <c r="J513" s="18">
        <v>190187.69</v>
      </c>
      <c r="K513" s="18">
        <v>119142</v>
      </c>
      <c r="L513" s="18">
        <v>362431.94999999995</v>
      </c>
      <c r="M513" s="18">
        <f t="shared" ref="M513" si="251">SUM(G513:L513)</f>
        <v>4925850.18</v>
      </c>
      <c r="N513" s="11"/>
    </row>
    <row r="514" spans="1:14" x14ac:dyDescent="0.2">
      <c r="A514" s="3" t="s">
        <v>5</v>
      </c>
      <c r="B514" s="3" t="s">
        <v>546</v>
      </c>
      <c r="C514" s="8" t="s">
        <v>201</v>
      </c>
      <c r="D514" s="8" t="s">
        <v>682</v>
      </c>
      <c r="E514" s="12"/>
      <c r="F514" s="12">
        <v>725</v>
      </c>
      <c r="G514" s="8">
        <v>3780.2342206896546</v>
      </c>
      <c r="H514" s="8">
        <v>1505.9071999999999</v>
      </c>
      <c r="I514" s="8">
        <v>581.56691034482765</v>
      </c>
      <c r="J514" s="8">
        <v>262.3278482758621</v>
      </c>
      <c r="K514" s="8">
        <v>164.33379310344827</v>
      </c>
      <c r="L514" s="8">
        <v>499.90613793103444</v>
      </c>
      <c r="M514" s="8">
        <f t="shared" ref="M514" si="252">IFERROR(M513/$F514,0)</f>
        <v>6794.2761103448274</v>
      </c>
      <c r="N514" s="8"/>
    </row>
    <row r="515" spans="1:14" x14ac:dyDescent="0.2">
      <c r="A515" s="3" t="str">
        <f>A514</f>
        <v>1500</v>
      </c>
      <c r="B515" s="3" t="str">
        <f>B514</f>
        <v>KIT CBURLINGTON R</v>
      </c>
      <c r="C515" s="8" t="str">
        <f>C514</f>
        <v xml:space="preserve">$ </v>
      </c>
      <c r="D515" s="8" t="s">
        <v>683</v>
      </c>
      <c r="E515" s="12"/>
      <c r="F515" s="12">
        <v>762</v>
      </c>
      <c r="G515" s="8">
        <v>3596.679540682414</v>
      </c>
      <c r="H515" s="8">
        <v>1432.7857217847768</v>
      </c>
      <c r="I515" s="8">
        <v>553.32809711286086</v>
      </c>
      <c r="J515" s="8">
        <v>249.59014435695539</v>
      </c>
      <c r="K515" s="8">
        <v>156.35433070866142</v>
      </c>
      <c r="L515" s="8">
        <v>475.63248031496056</v>
      </c>
      <c r="M515" s="8">
        <f t="shared" ref="M515" si="253">IFERROR(M513/$F515,0)</f>
        <v>6464.3703149606299</v>
      </c>
      <c r="N515" s="8"/>
    </row>
    <row r="516" spans="1:14" x14ac:dyDescent="0.2">
      <c r="A516" s="3" t="s">
        <v>5</v>
      </c>
      <c r="B516" s="3" t="s">
        <v>546</v>
      </c>
      <c r="C516" s="8" t="s">
        <v>200</v>
      </c>
      <c r="D516" s="9" t="s">
        <v>199</v>
      </c>
      <c r="E516" s="12"/>
      <c r="F516" s="12"/>
      <c r="G516" s="12">
        <v>29.806642678219696</v>
      </c>
      <c r="H516" s="12">
        <v>11.873877436295322</v>
      </c>
      <c r="I516" s="12">
        <v>4.5855775272469863</v>
      </c>
      <c r="J516" s="12">
        <v>2.0684200982335836</v>
      </c>
      <c r="K516" s="12">
        <v>1.2957500422017096</v>
      </c>
      <c r="L516" s="12">
        <v>3.9416932274743397</v>
      </c>
      <c r="M516" s="12">
        <f>IFERROR(($M513/#REF!)*100,0)</f>
        <v>0</v>
      </c>
      <c r="N516" s="8"/>
    </row>
    <row r="517" spans="1:14" x14ac:dyDescent="0.2">
      <c r="A517" s="3" t="s">
        <v>5</v>
      </c>
      <c r="B517" s="3" t="s">
        <v>546</v>
      </c>
      <c r="C517" s="8"/>
      <c r="D517" s="8"/>
      <c r="E517" s="12"/>
      <c r="F517" s="12"/>
      <c r="G517" s="8"/>
      <c r="H517" s="8"/>
      <c r="I517" s="8"/>
      <c r="J517" s="8"/>
      <c r="K517" s="8"/>
      <c r="L517" s="8"/>
      <c r="M517" s="8"/>
      <c r="N517" s="8"/>
    </row>
    <row r="518" spans="1:14" x14ac:dyDescent="0.2">
      <c r="A518" s="3" t="s">
        <v>133</v>
      </c>
      <c r="B518" s="3" t="s">
        <v>547</v>
      </c>
      <c r="C518" s="13"/>
      <c r="D518" s="14" t="s">
        <v>345</v>
      </c>
      <c r="E518" s="15" t="s">
        <v>344</v>
      </c>
      <c r="F518" s="16"/>
      <c r="G518" s="13"/>
      <c r="H518" s="13"/>
      <c r="I518" s="13"/>
      <c r="J518" s="13"/>
      <c r="K518" s="13"/>
      <c r="L518" s="13"/>
      <c r="M518" s="13"/>
      <c r="N518" s="13"/>
    </row>
    <row r="519" spans="1:14" s="18" customFormat="1" x14ac:dyDescent="0.2">
      <c r="A519" s="3" t="s">
        <v>133</v>
      </c>
      <c r="B519" s="3" t="s">
        <v>547</v>
      </c>
      <c r="C519" s="11" t="s">
        <v>201</v>
      </c>
      <c r="D519" s="17" t="s">
        <v>202</v>
      </c>
      <c r="E519" s="11"/>
      <c r="G519" s="18">
        <v>5453497.5300000003</v>
      </c>
      <c r="H519" s="18">
        <v>2174181.12</v>
      </c>
      <c r="I519" s="18">
        <v>1133329.46</v>
      </c>
      <c r="J519" s="18">
        <v>821170.54999999981</v>
      </c>
      <c r="K519" s="18">
        <v>15847.43</v>
      </c>
      <c r="L519" s="18">
        <v>14717.869999999999</v>
      </c>
      <c r="M519" s="18">
        <f t="shared" ref="M519" si="254">SUM(G519:L519)</f>
        <v>9612743.959999999</v>
      </c>
      <c r="N519" s="11"/>
    </row>
    <row r="520" spans="1:14" x14ac:dyDescent="0.2">
      <c r="A520" s="3" t="s">
        <v>133</v>
      </c>
      <c r="B520" s="3" t="s">
        <v>547</v>
      </c>
      <c r="C520" s="8" t="s">
        <v>201</v>
      </c>
      <c r="D520" s="8" t="s">
        <v>682</v>
      </c>
      <c r="E520" s="12"/>
      <c r="F520" s="12">
        <v>978.9</v>
      </c>
      <c r="G520" s="8">
        <v>5571.0466135458173</v>
      </c>
      <c r="H520" s="8">
        <v>2221.04517315354</v>
      </c>
      <c r="I520" s="8">
        <v>1157.7581571151293</v>
      </c>
      <c r="J520" s="8">
        <v>838.87072223924793</v>
      </c>
      <c r="K520" s="8">
        <v>16.189018285831036</v>
      </c>
      <c r="L520" s="8">
        <v>15.035110838696495</v>
      </c>
      <c r="M520" s="8">
        <f t="shared" ref="M520" si="255">IFERROR(M519/$F520,0)</f>
        <v>9819.9447951782604</v>
      </c>
      <c r="N520" s="8"/>
    </row>
    <row r="521" spans="1:14" x14ac:dyDescent="0.2">
      <c r="A521" s="3" t="str">
        <f>A520</f>
        <v>1510</v>
      </c>
      <c r="B521" s="3" t="str">
        <f>B520</f>
        <v xml:space="preserve">LAKELAKE COUNTY </v>
      </c>
      <c r="C521" s="8" t="str">
        <f>C520</f>
        <v xml:space="preserve">$ </v>
      </c>
      <c r="D521" s="8" t="s">
        <v>683</v>
      </c>
      <c r="E521" s="12"/>
      <c r="F521" s="12">
        <v>982</v>
      </c>
      <c r="G521" s="8">
        <v>5553.4598065173122</v>
      </c>
      <c r="H521" s="8">
        <v>2214.0337270875766</v>
      </c>
      <c r="I521" s="8">
        <v>1154.1033197556008</v>
      </c>
      <c r="J521" s="8">
        <v>836.2225560081464</v>
      </c>
      <c r="K521" s="8">
        <v>16.137912423625256</v>
      </c>
      <c r="L521" s="8">
        <v>14.987647657841139</v>
      </c>
      <c r="M521" s="8">
        <f t="shared" ref="M521" si="256">IFERROR(M519/$F521,0)</f>
        <v>9788.9449694501</v>
      </c>
      <c r="N521" s="8"/>
    </row>
    <row r="522" spans="1:14" x14ac:dyDescent="0.2">
      <c r="A522" s="3" t="s">
        <v>133</v>
      </c>
      <c r="B522" s="3" t="s">
        <v>547</v>
      </c>
      <c r="C522" s="8" t="s">
        <v>200</v>
      </c>
      <c r="D522" s="9" t="s">
        <v>199</v>
      </c>
      <c r="E522" s="12"/>
      <c r="F522" s="12"/>
      <c r="G522" s="12">
        <v>21.313849198751509</v>
      </c>
      <c r="H522" s="12">
        <v>8.4973300652531254</v>
      </c>
      <c r="I522" s="12">
        <v>4.4293800574880748</v>
      </c>
      <c r="J522" s="12">
        <v>3.2093725490613418</v>
      </c>
      <c r="K522" s="12">
        <v>6.1936350268736728E-2</v>
      </c>
      <c r="L522" s="12">
        <v>5.7521702353613938E-2</v>
      </c>
      <c r="M522" s="12">
        <f>IFERROR(($M519/#REF!)*100,0)</f>
        <v>0</v>
      </c>
      <c r="N522" s="8"/>
    </row>
    <row r="523" spans="1:14" x14ac:dyDescent="0.2">
      <c r="A523" s="3" t="s">
        <v>133</v>
      </c>
      <c r="B523" s="3" t="s">
        <v>547</v>
      </c>
      <c r="C523" s="8"/>
      <c r="D523" s="8"/>
      <c r="E523" s="12"/>
      <c r="F523" s="12"/>
      <c r="G523" s="8"/>
      <c r="H523" s="8"/>
      <c r="I523" s="8"/>
      <c r="J523" s="8"/>
      <c r="K523" s="8"/>
      <c r="L523" s="8"/>
      <c r="M523" s="8"/>
      <c r="N523" s="8"/>
    </row>
    <row r="524" spans="1:14" x14ac:dyDescent="0.2">
      <c r="A524" s="3" t="s">
        <v>70</v>
      </c>
      <c r="B524" s="3" t="s">
        <v>548</v>
      </c>
      <c r="C524" s="13"/>
      <c r="D524" s="14" t="s">
        <v>341</v>
      </c>
      <c r="E524" s="15" t="s">
        <v>343</v>
      </c>
      <c r="F524" s="16"/>
      <c r="G524" s="13"/>
      <c r="H524" s="13"/>
      <c r="I524" s="13"/>
      <c r="J524" s="13"/>
      <c r="K524" s="13"/>
      <c r="L524" s="13"/>
      <c r="M524" s="13"/>
      <c r="N524" s="13"/>
    </row>
    <row r="525" spans="1:14" s="18" customFormat="1" x14ac:dyDescent="0.2">
      <c r="A525" s="3" t="s">
        <v>70</v>
      </c>
      <c r="B525" s="3" t="s">
        <v>548</v>
      </c>
      <c r="C525" s="11" t="s">
        <v>201</v>
      </c>
      <c r="D525" s="17" t="s">
        <v>202</v>
      </c>
      <c r="E525" s="11"/>
      <c r="G525" s="18">
        <v>24087703.309999995</v>
      </c>
      <c r="H525" s="18">
        <v>8959566.9499999955</v>
      </c>
      <c r="I525" s="18">
        <v>1494826.0100000002</v>
      </c>
      <c r="J525" s="18">
        <v>3806998.43</v>
      </c>
      <c r="K525" s="18">
        <v>153909.92000000001</v>
      </c>
      <c r="L525" s="18">
        <v>14520.91</v>
      </c>
      <c r="M525" s="18">
        <f t="shared" ref="M525" si="257">SUM(G525:L525)</f>
        <v>38517525.529999986</v>
      </c>
      <c r="N525" s="11"/>
    </row>
    <row r="526" spans="1:14" x14ac:dyDescent="0.2">
      <c r="A526" s="3" t="s">
        <v>70</v>
      </c>
      <c r="B526" s="3" t="s">
        <v>548</v>
      </c>
      <c r="C526" s="8" t="s">
        <v>201</v>
      </c>
      <c r="D526" s="8" t="s">
        <v>682</v>
      </c>
      <c r="E526" s="12"/>
      <c r="F526" s="12">
        <v>5493.02</v>
      </c>
      <c r="G526" s="8">
        <v>4385.1475709172719</v>
      </c>
      <c r="H526" s="8">
        <v>1631.0821642739322</v>
      </c>
      <c r="I526" s="8">
        <v>272.13190740248535</v>
      </c>
      <c r="J526" s="8">
        <v>693.06109025636169</v>
      </c>
      <c r="K526" s="8">
        <v>28.019180705695593</v>
      </c>
      <c r="L526" s="8">
        <v>2.6435203221542976</v>
      </c>
      <c r="M526" s="8">
        <f t="shared" ref="M526" si="258">IFERROR(M525/$F526,0)</f>
        <v>7012.0854338779</v>
      </c>
      <c r="N526" s="8"/>
    </row>
    <row r="527" spans="1:14" x14ac:dyDescent="0.2">
      <c r="A527" s="3" t="str">
        <f>A526</f>
        <v>1520</v>
      </c>
      <c r="B527" s="3" t="str">
        <f>B526</f>
        <v>LA PLDURANGO 9-R</v>
      </c>
      <c r="C527" s="8" t="str">
        <f>C526</f>
        <v xml:space="preserve">$ </v>
      </c>
      <c r="D527" s="8" t="s">
        <v>683</v>
      </c>
      <c r="E527" s="12"/>
      <c r="F527" s="12">
        <v>5595</v>
      </c>
      <c r="G527" s="8">
        <v>4305.2195370866839</v>
      </c>
      <c r="H527" s="8">
        <v>1601.352448614834</v>
      </c>
      <c r="I527" s="8">
        <v>267.17176228775696</v>
      </c>
      <c r="J527" s="8">
        <v>680.42867381590713</v>
      </c>
      <c r="K527" s="8">
        <v>27.50847542448615</v>
      </c>
      <c r="L527" s="8">
        <v>2.5953369079535298</v>
      </c>
      <c r="M527" s="8">
        <f t="shared" ref="M527" si="259">IFERROR(M525/$F527,0)</f>
        <v>6884.2762341376201</v>
      </c>
      <c r="N527" s="8"/>
    </row>
    <row r="528" spans="1:14" x14ac:dyDescent="0.2">
      <c r="A528" s="3" t="s">
        <v>70</v>
      </c>
      <c r="B528" s="3" t="s">
        <v>548</v>
      </c>
      <c r="C528" s="8" t="s">
        <v>200</v>
      </c>
      <c r="D528" s="9" t="s">
        <v>199</v>
      </c>
      <c r="E528" s="12"/>
      <c r="F528" s="12"/>
      <c r="G528" s="12">
        <v>20.046106309477686</v>
      </c>
      <c r="H528" s="12">
        <v>7.4562704984837618</v>
      </c>
      <c r="I528" s="12">
        <v>1.2440140400679969</v>
      </c>
      <c r="J528" s="12">
        <v>3.1682346077432926</v>
      </c>
      <c r="K528" s="12">
        <v>0.12808587762380599</v>
      </c>
      <c r="L528" s="12">
        <v>1.208449397703735E-2</v>
      </c>
      <c r="M528" s="12">
        <f>IFERROR(($M525/#REF!)*100,0)</f>
        <v>0</v>
      </c>
      <c r="N528" s="8"/>
    </row>
    <row r="529" spans="1:14" x14ac:dyDescent="0.2">
      <c r="A529" s="3" t="s">
        <v>70</v>
      </c>
      <c r="B529" s="3" t="s">
        <v>548</v>
      </c>
      <c r="C529" s="8"/>
      <c r="D529" s="8"/>
      <c r="E529" s="12"/>
      <c r="F529" s="12"/>
      <c r="G529" s="8"/>
      <c r="H529" s="8"/>
      <c r="I529" s="8"/>
      <c r="J529" s="8"/>
      <c r="K529" s="8"/>
      <c r="L529" s="8"/>
      <c r="M529" s="8"/>
      <c r="N529" s="8"/>
    </row>
    <row r="530" spans="1:14" x14ac:dyDescent="0.2">
      <c r="A530" s="3" t="s">
        <v>120</v>
      </c>
      <c r="B530" s="3" t="s">
        <v>549</v>
      </c>
      <c r="C530" s="13"/>
      <c r="D530" s="14" t="s">
        <v>341</v>
      </c>
      <c r="E530" s="15" t="s">
        <v>342</v>
      </c>
      <c r="F530" s="16"/>
      <c r="G530" s="13"/>
      <c r="H530" s="13"/>
      <c r="I530" s="13"/>
      <c r="J530" s="13"/>
      <c r="K530" s="13"/>
      <c r="L530" s="13"/>
      <c r="M530" s="13"/>
      <c r="N530" s="13"/>
    </row>
    <row r="531" spans="1:14" s="18" customFormat="1" x14ac:dyDescent="0.2">
      <c r="A531" s="3" t="s">
        <v>120</v>
      </c>
      <c r="B531" s="3" t="s">
        <v>549</v>
      </c>
      <c r="C531" s="11" t="s">
        <v>201</v>
      </c>
      <c r="D531" s="17" t="s">
        <v>202</v>
      </c>
      <c r="E531" s="11"/>
      <c r="G531" s="18">
        <v>6360326.2099999972</v>
      </c>
      <c r="H531" s="18">
        <v>2684402.6100000003</v>
      </c>
      <c r="I531" s="18">
        <v>852297.55</v>
      </c>
      <c r="J531" s="18">
        <v>578354.15</v>
      </c>
      <c r="K531" s="18">
        <v>0</v>
      </c>
      <c r="L531" s="18">
        <v>0</v>
      </c>
      <c r="M531" s="18">
        <f t="shared" ref="M531" si="260">SUM(G531:L531)</f>
        <v>10475380.519999998</v>
      </c>
      <c r="N531" s="11"/>
    </row>
    <row r="532" spans="1:14" x14ac:dyDescent="0.2">
      <c r="A532" s="3" t="s">
        <v>120</v>
      </c>
      <c r="B532" s="3" t="s">
        <v>549</v>
      </c>
      <c r="C532" s="8" t="s">
        <v>201</v>
      </c>
      <c r="D532" s="8" t="s">
        <v>682</v>
      </c>
      <c r="E532" s="12"/>
      <c r="F532" s="12">
        <v>1364.3</v>
      </c>
      <c r="G532" s="8">
        <v>4661.9703950743951</v>
      </c>
      <c r="H532" s="8">
        <v>1967.6043465513453</v>
      </c>
      <c r="I532" s="8">
        <v>624.71417576779311</v>
      </c>
      <c r="J532" s="8">
        <v>423.92006889980212</v>
      </c>
      <c r="K532" s="8">
        <v>0</v>
      </c>
      <c r="L532" s="8">
        <v>0</v>
      </c>
      <c r="M532" s="8">
        <f t="shared" ref="M532" si="261">IFERROR(M531/$F532,0)</f>
        <v>7678.2089862933362</v>
      </c>
      <c r="N532" s="8"/>
    </row>
    <row r="533" spans="1:14" x14ac:dyDescent="0.2">
      <c r="A533" s="3" t="str">
        <f>A532</f>
        <v>1530</v>
      </c>
      <c r="B533" s="3" t="str">
        <f>B532</f>
        <v xml:space="preserve">LA PLBAYFIELD 10 </v>
      </c>
      <c r="C533" s="8" t="str">
        <f>C532</f>
        <v xml:space="preserve">$ </v>
      </c>
      <c r="D533" s="8" t="s">
        <v>683</v>
      </c>
      <c r="E533" s="12"/>
      <c r="F533" s="12">
        <v>1281</v>
      </c>
      <c r="G533" s="8">
        <v>4965.1258469945333</v>
      </c>
      <c r="H533" s="8">
        <v>2095.5523887587824</v>
      </c>
      <c r="I533" s="8">
        <v>665.33766588602657</v>
      </c>
      <c r="J533" s="8">
        <v>451.48645589383295</v>
      </c>
      <c r="K533" s="8">
        <v>0</v>
      </c>
      <c r="L533" s="8">
        <v>0</v>
      </c>
      <c r="M533" s="8">
        <f t="shared" ref="M533" si="262">IFERROR(M531/$F533,0)</f>
        <v>8177.5023575331752</v>
      </c>
      <c r="N533" s="8"/>
    </row>
    <row r="534" spans="1:14" x14ac:dyDescent="0.2">
      <c r="A534" s="3" t="s">
        <v>120</v>
      </c>
      <c r="B534" s="3" t="s">
        <v>549</v>
      </c>
      <c r="C534" s="8" t="s">
        <v>200</v>
      </c>
      <c r="D534" s="9" t="s">
        <v>199</v>
      </c>
      <c r="E534" s="12"/>
      <c r="F534" s="12"/>
      <c r="G534" s="12">
        <v>27.518292668891899</v>
      </c>
      <c r="H534" s="12">
        <v>11.614211948276365</v>
      </c>
      <c r="I534" s="12">
        <v>3.6875110878754032</v>
      </c>
      <c r="J534" s="12">
        <v>2.5022802668431394</v>
      </c>
      <c r="K534" s="12">
        <v>0</v>
      </c>
      <c r="L534" s="12">
        <v>0</v>
      </c>
      <c r="M534" s="12">
        <f>IFERROR(($M531/#REF!)*100,0)</f>
        <v>0</v>
      </c>
      <c r="N534" s="8"/>
    </row>
    <row r="535" spans="1:14" x14ac:dyDescent="0.2">
      <c r="A535" s="3" t="s">
        <v>120</v>
      </c>
      <c r="B535" s="3" t="s">
        <v>549</v>
      </c>
      <c r="C535" s="8"/>
      <c r="D535" s="8"/>
      <c r="E535" s="12"/>
      <c r="F535" s="12"/>
      <c r="G535" s="8"/>
      <c r="H535" s="8"/>
      <c r="I535" s="8"/>
      <c r="J535" s="8"/>
      <c r="K535" s="8"/>
      <c r="L535" s="8"/>
      <c r="M535" s="8"/>
      <c r="N535" s="8"/>
    </row>
    <row r="536" spans="1:14" x14ac:dyDescent="0.2">
      <c r="A536" s="3" t="s">
        <v>168</v>
      </c>
      <c r="B536" s="3" t="s">
        <v>550</v>
      </c>
      <c r="C536" s="13"/>
      <c r="D536" s="14" t="s">
        <v>341</v>
      </c>
      <c r="E536" s="15" t="s">
        <v>340</v>
      </c>
      <c r="F536" s="16"/>
      <c r="G536" s="13"/>
      <c r="H536" s="13"/>
      <c r="I536" s="13"/>
      <c r="J536" s="13"/>
      <c r="K536" s="13"/>
      <c r="L536" s="13"/>
      <c r="M536" s="13"/>
      <c r="N536" s="13"/>
    </row>
    <row r="537" spans="1:14" s="18" customFormat="1" x14ac:dyDescent="0.2">
      <c r="A537" s="3" t="s">
        <v>168</v>
      </c>
      <c r="B537" s="3" t="s">
        <v>550</v>
      </c>
      <c r="C537" s="11" t="s">
        <v>201</v>
      </c>
      <c r="D537" s="17" t="s">
        <v>202</v>
      </c>
      <c r="E537" s="11"/>
      <c r="G537" s="18">
        <v>3382527.02</v>
      </c>
      <c r="H537" s="18">
        <v>1410537.1600000004</v>
      </c>
      <c r="I537" s="18">
        <v>1481960.5</v>
      </c>
      <c r="J537" s="18">
        <v>208213.83999999994</v>
      </c>
      <c r="K537" s="18">
        <v>111870.8</v>
      </c>
      <c r="L537" s="18">
        <v>12495.15</v>
      </c>
      <c r="M537" s="18">
        <f t="shared" ref="M537" si="263">SUM(G537:L537)</f>
        <v>6607604.4700000007</v>
      </c>
      <c r="N537" s="11"/>
    </row>
    <row r="538" spans="1:14" x14ac:dyDescent="0.2">
      <c r="A538" s="3" t="s">
        <v>168</v>
      </c>
      <c r="B538" s="3" t="s">
        <v>550</v>
      </c>
      <c r="C538" s="8" t="s">
        <v>201</v>
      </c>
      <c r="D538" s="8" t="s">
        <v>682</v>
      </c>
      <c r="E538" s="12"/>
      <c r="F538" s="12">
        <v>784.7</v>
      </c>
      <c r="G538" s="8">
        <v>4310.5989805021027</v>
      </c>
      <c r="H538" s="8">
        <v>1797.5495858289796</v>
      </c>
      <c r="I538" s="8">
        <v>1888.5695170128711</v>
      </c>
      <c r="J538" s="8">
        <v>265.34196508219691</v>
      </c>
      <c r="K538" s="8">
        <v>142.56505670957054</v>
      </c>
      <c r="L538" s="8">
        <v>15.923473939085</v>
      </c>
      <c r="M538" s="8">
        <f t="shared" ref="M538" si="264">IFERROR(M537/$F538,0)</f>
        <v>8420.5485790748062</v>
      </c>
      <c r="N538" s="8"/>
    </row>
    <row r="539" spans="1:14" x14ac:dyDescent="0.2">
      <c r="A539" s="3" t="str">
        <f>A538</f>
        <v>1540</v>
      </c>
      <c r="B539" s="3" t="str">
        <f>B538</f>
        <v>LA PLIGNACIO 11 J</v>
      </c>
      <c r="C539" s="8" t="str">
        <f>C538</f>
        <v xml:space="preserve">$ </v>
      </c>
      <c r="D539" s="8" t="s">
        <v>683</v>
      </c>
      <c r="E539" s="12"/>
      <c r="F539" s="12">
        <v>641</v>
      </c>
      <c r="G539" s="8">
        <v>5276.9532293291732</v>
      </c>
      <c r="H539" s="8">
        <v>2200.5259906396263</v>
      </c>
      <c r="I539" s="8">
        <v>2311.9508580343213</v>
      </c>
      <c r="J539" s="8">
        <v>324.82658346333847</v>
      </c>
      <c r="K539" s="8">
        <v>174.52542901716069</v>
      </c>
      <c r="L539" s="8">
        <v>19.49321372854914</v>
      </c>
      <c r="M539" s="8">
        <f t="shared" ref="M539" si="265">IFERROR(M537/$F539,0)</f>
        <v>10308.275304212169</v>
      </c>
      <c r="N539" s="8"/>
    </row>
    <row r="540" spans="1:14" x14ac:dyDescent="0.2">
      <c r="A540" s="3" t="s">
        <v>168</v>
      </c>
      <c r="B540" s="3" t="s">
        <v>550</v>
      </c>
      <c r="C540" s="8" t="s">
        <v>200</v>
      </c>
      <c r="D540" s="9" t="s">
        <v>199</v>
      </c>
      <c r="E540" s="12"/>
      <c r="F540" s="12"/>
      <c r="G540" s="12">
        <v>19.863642156892126</v>
      </c>
      <c r="H540" s="12">
        <v>8.2832761511063708</v>
      </c>
      <c r="I540" s="12">
        <v>8.7027044835399234</v>
      </c>
      <c r="J540" s="12">
        <v>1.2227205238621837</v>
      </c>
      <c r="K540" s="12">
        <v>0.65695307853157903</v>
      </c>
      <c r="L540" s="12">
        <v>7.3376853112821744E-2</v>
      </c>
      <c r="M540" s="12">
        <f>IFERROR(($M537/#REF!)*100,0)</f>
        <v>0</v>
      </c>
      <c r="N540" s="8"/>
    </row>
    <row r="541" spans="1:14" x14ac:dyDescent="0.2">
      <c r="A541" s="3" t="s">
        <v>168</v>
      </c>
      <c r="B541" s="3" t="s">
        <v>550</v>
      </c>
      <c r="C541" s="8"/>
      <c r="D541" s="8"/>
      <c r="E541" s="12"/>
      <c r="F541" s="12"/>
      <c r="G541" s="8"/>
      <c r="H541" s="8"/>
      <c r="I541" s="8"/>
      <c r="J541" s="8"/>
      <c r="K541" s="8"/>
      <c r="L541" s="8"/>
      <c r="M541" s="8"/>
      <c r="N541" s="8"/>
    </row>
    <row r="542" spans="1:14" x14ac:dyDescent="0.2">
      <c r="A542" s="3" t="s">
        <v>102</v>
      </c>
      <c r="B542" s="3" t="s">
        <v>551</v>
      </c>
      <c r="C542" s="13"/>
      <c r="D542" s="14" t="s">
        <v>337</v>
      </c>
      <c r="E542" s="15" t="s">
        <v>339</v>
      </c>
      <c r="F542" s="16"/>
      <c r="G542" s="13"/>
      <c r="H542" s="13"/>
      <c r="I542" s="13"/>
      <c r="J542" s="13"/>
      <c r="K542" s="13"/>
      <c r="L542" s="13"/>
      <c r="M542" s="13"/>
      <c r="N542" s="13"/>
    </row>
    <row r="543" spans="1:14" s="18" customFormat="1" x14ac:dyDescent="0.2">
      <c r="A543" s="3" t="s">
        <v>102</v>
      </c>
      <c r="B543" s="3" t="s">
        <v>551</v>
      </c>
      <c r="C543" s="11" t="s">
        <v>201</v>
      </c>
      <c r="D543" s="17" t="s">
        <v>202</v>
      </c>
      <c r="E543" s="11"/>
      <c r="G543" s="18">
        <v>155679754.33000004</v>
      </c>
      <c r="H543" s="18">
        <v>60603183.020000115</v>
      </c>
      <c r="I543" s="18">
        <v>9088669.1399999969</v>
      </c>
      <c r="J543" s="18">
        <v>22138123.329999983</v>
      </c>
      <c r="K543" s="18">
        <v>2005020.87</v>
      </c>
      <c r="L543" s="18">
        <v>902251.81</v>
      </c>
      <c r="M543" s="18">
        <f t="shared" ref="M543" si="266">SUM(G543:L543)</f>
        <v>250417002.50000012</v>
      </c>
      <c r="N543" s="11"/>
    </row>
    <row r="544" spans="1:14" x14ac:dyDescent="0.2">
      <c r="A544" s="3" t="s">
        <v>102</v>
      </c>
      <c r="B544" s="3" t="s">
        <v>551</v>
      </c>
      <c r="C544" s="8" t="s">
        <v>201</v>
      </c>
      <c r="D544" s="8" t="s">
        <v>682</v>
      </c>
      <c r="E544" s="12"/>
      <c r="F544" s="12">
        <v>29393.82</v>
      </c>
      <c r="G544" s="8">
        <v>5296.3430520429138</v>
      </c>
      <c r="H544" s="8">
        <v>2061.766147441881</v>
      </c>
      <c r="I544" s="8">
        <v>309.20340193959129</v>
      </c>
      <c r="J544" s="8">
        <v>753.15570858091883</v>
      </c>
      <c r="K544" s="8">
        <v>68.212327285123209</v>
      </c>
      <c r="L544" s="8">
        <v>30.695289349938186</v>
      </c>
      <c r="M544" s="8">
        <f t="shared" ref="M544" si="267">IFERROR(M543/$F544,0)</f>
        <v>8519.3759266403667</v>
      </c>
      <c r="N544" s="8"/>
    </row>
    <row r="545" spans="1:14" x14ac:dyDescent="0.2">
      <c r="A545" s="3" t="str">
        <f>A544</f>
        <v>1550</v>
      </c>
      <c r="B545" s="3" t="str">
        <f>B544</f>
        <v>LARIMPOUDRE R-1</v>
      </c>
      <c r="C545" s="8" t="str">
        <f>C544</f>
        <v xml:space="preserve">$ </v>
      </c>
      <c r="D545" s="8" t="s">
        <v>683</v>
      </c>
      <c r="E545" s="12"/>
      <c r="F545" s="12">
        <v>30105</v>
      </c>
      <c r="G545" s="8">
        <v>5171.2258538448777</v>
      </c>
      <c r="H545" s="8">
        <v>2013.0603893041061</v>
      </c>
      <c r="I545" s="8">
        <v>301.89899152964614</v>
      </c>
      <c r="J545" s="8">
        <v>735.36367148314173</v>
      </c>
      <c r="K545" s="8">
        <v>66.600925759840564</v>
      </c>
      <c r="L545" s="8">
        <v>29.970164756684937</v>
      </c>
      <c r="M545" s="8">
        <f t="shared" ref="M545" si="268">IFERROR(M543/$F545,0)</f>
        <v>8318.119996678297</v>
      </c>
      <c r="N545" s="8"/>
    </row>
    <row r="546" spans="1:14" x14ac:dyDescent="0.2">
      <c r="A546" s="3" t="s">
        <v>102</v>
      </c>
      <c r="B546" s="3" t="s">
        <v>551</v>
      </c>
      <c r="C546" s="8" t="s">
        <v>200</v>
      </c>
      <c r="D546" s="9" t="s">
        <v>199</v>
      </c>
      <c r="E546" s="12"/>
      <c r="F546" s="12"/>
      <c r="G546" s="12">
        <v>27.209489429937587</v>
      </c>
      <c r="H546" s="12">
        <v>10.592139452557587</v>
      </c>
      <c r="I546" s="12">
        <v>1.5885048634700643</v>
      </c>
      <c r="J546" s="12">
        <v>3.8692701908395226</v>
      </c>
      <c r="K546" s="12">
        <v>0.35043473959642685</v>
      </c>
      <c r="L546" s="12">
        <v>0.1576943077344401</v>
      </c>
      <c r="M546" s="12">
        <f>IFERROR(($M543/#REF!)*100,0)</f>
        <v>0</v>
      </c>
      <c r="N546" s="8"/>
    </row>
    <row r="547" spans="1:14" x14ac:dyDescent="0.2">
      <c r="A547" s="3" t="s">
        <v>102</v>
      </c>
      <c r="B547" s="3" t="s">
        <v>551</v>
      </c>
      <c r="C547" s="8"/>
      <c r="D547" s="8"/>
      <c r="E547" s="12"/>
      <c r="F547" s="12"/>
      <c r="G547" s="8"/>
      <c r="H547" s="8"/>
      <c r="I547" s="8"/>
      <c r="J547" s="8"/>
      <c r="K547" s="8"/>
      <c r="L547" s="8"/>
      <c r="M547" s="8"/>
      <c r="N547" s="8"/>
    </row>
    <row r="548" spans="1:14" x14ac:dyDescent="0.2">
      <c r="A548" s="3" t="s">
        <v>98</v>
      </c>
      <c r="B548" s="3" t="s">
        <v>552</v>
      </c>
      <c r="C548" s="13"/>
      <c r="D548" s="14" t="s">
        <v>337</v>
      </c>
      <c r="E548" s="15" t="s">
        <v>338</v>
      </c>
      <c r="F548" s="16"/>
      <c r="G548" s="13"/>
      <c r="H548" s="13"/>
      <c r="I548" s="13"/>
      <c r="J548" s="13"/>
      <c r="K548" s="13"/>
      <c r="L548" s="13"/>
      <c r="M548" s="13"/>
      <c r="N548" s="13"/>
    </row>
    <row r="549" spans="1:14" s="18" customFormat="1" x14ac:dyDescent="0.2">
      <c r="A549" s="3" t="s">
        <v>98</v>
      </c>
      <c r="B549" s="3" t="s">
        <v>552</v>
      </c>
      <c r="C549" s="11" t="s">
        <v>201</v>
      </c>
      <c r="D549" s="17" t="s">
        <v>202</v>
      </c>
      <c r="E549" s="11"/>
      <c r="G549" s="18">
        <v>75121163.030000031</v>
      </c>
      <c r="H549" s="18">
        <v>31120364.84</v>
      </c>
      <c r="I549" s="18">
        <v>6506316.1799999969</v>
      </c>
      <c r="J549" s="18">
        <v>6410882.5900000045</v>
      </c>
      <c r="K549" s="18">
        <v>388746.3</v>
      </c>
      <c r="L549" s="18">
        <v>463031.85</v>
      </c>
      <c r="M549" s="18">
        <f t="shared" ref="M549" si="269">SUM(G549:L549)</f>
        <v>120010504.79000002</v>
      </c>
      <c r="N549" s="11"/>
    </row>
    <row r="550" spans="1:14" x14ac:dyDescent="0.2">
      <c r="A550" s="3" t="s">
        <v>98</v>
      </c>
      <c r="B550" s="3" t="s">
        <v>552</v>
      </c>
      <c r="C550" s="8" t="s">
        <v>201</v>
      </c>
      <c r="D550" s="8" t="s">
        <v>682</v>
      </c>
      <c r="E550" s="12"/>
      <c r="F550" s="12">
        <v>15007.4</v>
      </c>
      <c r="G550" s="8">
        <v>5005.6081020030142</v>
      </c>
      <c r="H550" s="8">
        <v>2073.6679797966335</v>
      </c>
      <c r="I550" s="8">
        <v>433.54053200421106</v>
      </c>
      <c r="J550" s="8">
        <v>427.18142982795183</v>
      </c>
      <c r="K550" s="8">
        <v>25.903640870503885</v>
      </c>
      <c r="L550" s="8">
        <v>30.85356890600637</v>
      </c>
      <c r="M550" s="8">
        <f t="shared" ref="M550" si="270">IFERROR(M549/$F550,0)</f>
        <v>7996.7552534083206</v>
      </c>
      <c r="N550" s="8"/>
    </row>
    <row r="551" spans="1:14" x14ac:dyDescent="0.2">
      <c r="A551" s="3" t="str">
        <f>A550</f>
        <v>1560</v>
      </c>
      <c r="B551" s="3" t="str">
        <f>B550</f>
        <v>LARIMTHOMPSON R-2</v>
      </c>
      <c r="C551" s="8" t="str">
        <f>C550</f>
        <v xml:space="preserve">$ </v>
      </c>
      <c r="D551" s="8" t="s">
        <v>683</v>
      </c>
      <c r="E551" s="12"/>
      <c r="F551" s="12">
        <v>15212</v>
      </c>
      <c r="G551" s="8">
        <v>4938.2831337102307</v>
      </c>
      <c r="H551" s="8">
        <v>2045.7773363134368</v>
      </c>
      <c r="I551" s="8">
        <v>427.7094517486193</v>
      </c>
      <c r="J551" s="8">
        <v>421.43587891138606</v>
      </c>
      <c r="K551" s="8">
        <v>25.555239284775176</v>
      </c>
      <c r="L551" s="8">
        <v>30.438591243754928</v>
      </c>
      <c r="M551" s="8">
        <f t="shared" ref="M551" si="271">IFERROR(M549/$F551,0)</f>
        <v>7889.1996312122019</v>
      </c>
      <c r="N551" s="8"/>
    </row>
    <row r="552" spans="1:14" x14ac:dyDescent="0.2">
      <c r="A552" s="3" t="s">
        <v>98</v>
      </c>
      <c r="B552" s="3" t="s">
        <v>552</v>
      </c>
      <c r="C552" s="8" t="s">
        <v>200</v>
      </c>
      <c r="D552" s="9" t="s">
        <v>199</v>
      </c>
      <c r="E552" s="12"/>
      <c r="F552" s="12"/>
      <c r="G552" s="12">
        <v>26.241432806723783</v>
      </c>
      <c r="H552" s="12">
        <v>10.871010643744407</v>
      </c>
      <c r="I552" s="12">
        <v>2.2727957338544629</v>
      </c>
      <c r="J552" s="12">
        <v>2.2394587348187969</v>
      </c>
      <c r="K552" s="12">
        <v>0.13579741711717852</v>
      </c>
      <c r="L552" s="12">
        <v>0.16174695237739584</v>
      </c>
      <c r="M552" s="12">
        <f>IFERROR(($M549/#REF!)*100,0)</f>
        <v>0</v>
      </c>
      <c r="N552" s="8"/>
    </row>
    <row r="553" spans="1:14" x14ac:dyDescent="0.2">
      <c r="A553" s="3" t="s">
        <v>98</v>
      </c>
      <c r="B553" s="3" t="s">
        <v>552</v>
      </c>
      <c r="C553" s="8"/>
      <c r="D553" s="8"/>
      <c r="E553" s="12"/>
      <c r="F553" s="12"/>
      <c r="G553" s="8"/>
      <c r="H553" s="8"/>
      <c r="I553" s="8"/>
      <c r="J553" s="8"/>
      <c r="K553" s="8"/>
      <c r="L553" s="8"/>
      <c r="M553" s="8"/>
      <c r="N553" s="8"/>
    </row>
    <row r="554" spans="1:14" x14ac:dyDescent="0.2">
      <c r="A554" s="6" t="s">
        <v>143</v>
      </c>
      <c r="B554" s="3" t="s">
        <v>553</v>
      </c>
      <c r="C554" s="13"/>
      <c r="D554" s="14" t="s">
        <v>337</v>
      </c>
      <c r="E554" s="15" t="s">
        <v>336</v>
      </c>
      <c r="F554" s="16"/>
      <c r="G554" s="13"/>
      <c r="H554" s="13"/>
      <c r="I554" s="13"/>
      <c r="J554" s="13"/>
      <c r="K554" s="13"/>
      <c r="L554" s="13"/>
      <c r="M554" s="13"/>
      <c r="N554" s="13"/>
    </row>
    <row r="555" spans="1:14" s="18" customFormat="1" x14ac:dyDescent="0.2">
      <c r="A555" s="6" t="s">
        <v>143</v>
      </c>
      <c r="B555" s="3" t="s">
        <v>553</v>
      </c>
      <c r="C555" s="11" t="s">
        <v>201</v>
      </c>
      <c r="D555" s="17" t="s">
        <v>202</v>
      </c>
      <c r="E555" s="11"/>
      <c r="G555" s="18">
        <v>5778303.7100000009</v>
      </c>
      <c r="H555" s="18">
        <v>2973298.49</v>
      </c>
      <c r="I555" s="18">
        <v>514543.35000000003</v>
      </c>
      <c r="J555" s="18">
        <v>625775.81999999983</v>
      </c>
      <c r="K555" s="18">
        <v>0</v>
      </c>
      <c r="L555" s="18">
        <v>42239.990000000005</v>
      </c>
      <c r="M555" s="18">
        <f t="shared" ref="M555" si="272">SUM(G555:L555)</f>
        <v>9934161.3600000013</v>
      </c>
      <c r="N555" s="11"/>
    </row>
    <row r="556" spans="1:14" x14ac:dyDescent="0.2">
      <c r="A556" s="6" t="s">
        <v>143</v>
      </c>
      <c r="B556" s="3" t="s">
        <v>553</v>
      </c>
      <c r="C556" s="8" t="s">
        <v>201</v>
      </c>
      <c r="D556" s="8" t="s">
        <v>682</v>
      </c>
      <c r="E556" s="12"/>
      <c r="F556" s="12">
        <v>1049.0999999999999</v>
      </c>
      <c r="G556" s="8">
        <v>5507.8674196930715</v>
      </c>
      <c r="H556" s="8">
        <v>2834.1421122867223</v>
      </c>
      <c r="I556" s="8">
        <v>490.46168144123544</v>
      </c>
      <c r="J556" s="8">
        <v>596.48824706891605</v>
      </c>
      <c r="K556" s="8">
        <v>0</v>
      </c>
      <c r="L556" s="8">
        <v>40.263073110285013</v>
      </c>
      <c r="M556" s="8">
        <f t="shared" ref="M556" si="273">IFERROR(M555/$F556,0)</f>
        <v>9469.2225336002302</v>
      </c>
      <c r="N556" s="8"/>
    </row>
    <row r="557" spans="1:14" x14ac:dyDescent="0.2">
      <c r="A557" s="3" t="str">
        <f>A556</f>
        <v>1570</v>
      </c>
      <c r="B557" s="3" t="str">
        <f>B556</f>
        <v xml:space="preserve">LARIMPARK (ESTES </v>
      </c>
      <c r="C557" s="8" t="str">
        <f>C556</f>
        <v xml:space="preserve">$ </v>
      </c>
      <c r="D557" s="8" t="s">
        <v>683</v>
      </c>
      <c r="E557" s="12"/>
      <c r="F557" s="12">
        <v>1061</v>
      </c>
      <c r="G557" s="8">
        <v>5446.0920923656931</v>
      </c>
      <c r="H557" s="8">
        <v>2802.3548444863341</v>
      </c>
      <c r="I557" s="8">
        <v>484.96074458058439</v>
      </c>
      <c r="J557" s="8">
        <v>589.79813383600356</v>
      </c>
      <c r="K557" s="8">
        <v>0</v>
      </c>
      <c r="L557" s="8">
        <v>39.811489161168716</v>
      </c>
      <c r="M557" s="8">
        <f t="shared" ref="M557" si="274">IFERROR(M555/$F557,0)</f>
        <v>9363.0173044297844</v>
      </c>
      <c r="N557" s="8"/>
    </row>
    <row r="558" spans="1:14" x14ac:dyDescent="0.2">
      <c r="A558" s="6" t="s">
        <v>143</v>
      </c>
      <c r="B558" s="3" t="s">
        <v>553</v>
      </c>
      <c r="C558" s="8" t="s">
        <v>200</v>
      </c>
      <c r="D558" s="9" t="s">
        <v>199</v>
      </c>
      <c r="E558" s="12"/>
      <c r="F558" s="12"/>
      <c r="G558" s="12">
        <v>29.67433053499213</v>
      </c>
      <c r="H558" s="12">
        <v>15.269298153844009</v>
      </c>
      <c r="I558" s="12">
        <v>2.6424241799644244</v>
      </c>
      <c r="J558" s="12">
        <v>3.2136556774177811</v>
      </c>
      <c r="K558" s="12">
        <v>0</v>
      </c>
      <c r="L558" s="12">
        <v>0.21692238552389315</v>
      </c>
      <c r="M558" s="12">
        <f>IFERROR(($M555/#REF!)*100,0)</f>
        <v>0</v>
      </c>
      <c r="N558" s="8"/>
    </row>
    <row r="559" spans="1:14" x14ac:dyDescent="0.2">
      <c r="A559" s="6" t="s">
        <v>143</v>
      </c>
      <c r="B559" s="3" t="s">
        <v>553</v>
      </c>
      <c r="C559" s="8"/>
      <c r="D559" s="8"/>
      <c r="E559" s="12"/>
      <c r="F559" s="12"/>
      <c r="G559" s="8"/>
      <c r="H559" s="8"/>
      <c r="I559" s="8"/>
      <c r="J559" s="8"/>
      <c r="K559" s="8"/>
      <c r="L559" s="8"/>
      <c r="M559" s="8"/>
      <c r="N559" s="8"/>
    </row>
    <row r="560" spans="1:14" x14ac:dyDescent="0.2">
      <c r="A560" s="3" t="s">
        <v>89</v>
      </c>
      <c r="B560" s="3" t="s">
        <v>554</v>
      </c>
      <c r="C560" s="13"/>
      <c r="D560" s="14" t="s">
        <v>330</v>
      </c>
      <c r="E560" s="15" t="s">
        <v>335</v>
      </c>
      <c r="F560" s="16"/>
      <c r="G560" s="13"/>
      <c r="H560" s="13"/>
      <c r="I560" s="13"/>
      <c r="J560" s="13"/>
      <c r="K560" s="13"/>
      <c r="L560" s="13"/>
      <c r="M560" s="13"/>
      <c r="N560" s="13"/>
    </row>
    <row r="561" spans="1:14" s="18" customFormat="1" x14ac:dyDescent="0.2">
      <c r="A561" s="3" t="s">
        <v>89</v>
      </c>
      <c r="B561" s="3" t="s">
        <v>554</v>
      </c>
      <c r="C561" s="11" t="s">
        <v>201</v>
      </c>
      <c r="D561" s="17" t="s">
        <v>202</v>
      </c>
      <c r="E561" s="11"/>
      <c r="G561" s="18">
        <v>3371624.6700000004</v>
      </c>
      <c r="H561" s="18">
        <v>1092077.1400000004</v>
      </c>
      <c r="I561" s="18">
        <v>985294.65999999992</v>
      </c>
      <c r="J561" s="18">
        <v>382934.55000000005</v>
      </c>
      <c r="K561" s="18">
        <v>7501.3</v>
      </c>
      <c r="L561" s="18">
        <v>30872.75</v>
      </c>
      <c r="M561" s="18">
        <f t="shared" ref="M561" si="275">SUM(G561:L561)</f>
        <v>5870305.0700000003</v>
      </c>
      <c r="N561" s="11"/>
    </row>
    <row r="562" spans="1:14" x14ac:dyDescent="0.2">
      <c r="A562" s="3" t="s">
        <v>89</v>
      </c>
      <c r="B562" s="3" t="s">
        <v>554</v>
      </c>
      <c r="C562" s="8" t="s">
        <v>201</v>
      </c>
      <c r="D562" s="8" t="s">
        <v>682</v>
      </c>
      <c r="E562" s="12"/>
      <c r="F562" s="12">
        <v>898.5</v>
      </c>
      <c r="G562" s="8">
        <v>3752.5038063439069</v>
      </c>
      <c r="H562" s="8">
        <v>1215.4447857540349</v>
      </c>
      <c r="I562" s="8">
        <v>1096.599510294936</v>
      </c>
      <c r="J562" s="8">
        <v>426.19315525876465</v>
      </c>
      <c r="K562" s="8">
        <v>8.348692264885921</v>
      </c>
      <c r="L562" s="8">
        <v>34.360322760155817</v>
      </c>
      <c r="M562" s="8">
        <f t="shared" ref="M562" si="276">IFERROR(M561/$F562,0)</f>
        <v>6533.4502726766841</v>
      </c>
      <c r="N562" s="8"/>
    </row>
    <row r="563" spans="1:14" x14ac:dyDescent="0.2">
      <c r="A563" s="3" t="str">
        <f>A562</f>
        <v>1580</v>
      </c>
      <c r="B563" s="3" t="str">
        <f>B562</f>
        <v>LAS ATRINIDAD 1</v>
      </c>
      <c r="C563" s="8" t="str">
        <f>C562</f>
        <v xml:space="preserve">$ </v>
      </c>
      <c r="D563" s="8" t="s">
        <v>683</v>
      </c>
      <c r="E563" s="12"/>
      <c r="F563" s="12">
        <v>796</v>
      </c>
      <c r="G563" s="8">
        <v>4235.7093844221108</v>
      </c>
      <c r="H563" s="8">
        <v>1371.9562060301512</v>
      </c>
      <c r="I563" s="8">
        <v>1237.8073618090452</v>
      </c>
      <c r="J563" s="8">
        <v>481.07355527638197</v>
      </c>
      <c r="K563" s="8">
        <v>9.4237437185929647</v>
      </c>
      <c r="L563" s="8">
        <v>38.784861809045225</v>
      </c>
      <c r="M563" s="8">
        <f t="shared" ref="M563" si="277">IFERROR(M561/$F563,0)</f>
        <v>7374.7551130653274</v>
      </c>
      <c r="N563" s="8"/>
    </row>
    <row r="564" spans="1:14" x14ac:dyDescent="0.2">
      <c r="A564" s="3" t="s">
        <v>89</v>
      </c>
      <c r="B564" s="3" t="s">
        <v>554</v>
      </c>
      <c r="C564" s="8" t="s">
        <v>200</v>
      </c>
      <c r="D564" s="9" t="s">
        <v>199</v>
      </c>
      <c r="E564" s="12"/>
      <c r="F564" s="12"/>
      <c r="G564" s="12">
        <v>23.451355044832102</v>
      </c>
      <c r="H564" s="12">
        <v>7.5959489128085007</v>
      </c>
      <c r="I564" s="12">
        <v>6.8532227507509385</v>
      </c>
      <c r="J564" s="12">
        <v>2.663503494587673</v>
      </c>
      <c r="K564" s="12">
        <v>5.2175335873847137E-2</v>
      </c>
      <c r="L564" s="12">
        <v>0.21473559257719518</v>
      </c>
      <c r="M564" s="12">
        <f>IFERROR(($M561/#REF!)*100,0)</f>
        <v>0</v>
      </c>
      <c r="N564" s="8"/>
    </row>
    <row r="565" spans="1:14" x14ac:dyDescent="0.2">
      <c r="A565" s="3" t="s">
        <v>89</v>
      </c>
      <c r="B565" s="3" t="s">
        <v>554</v>
      </c>
      <c r="C565" s="8"/>
      <c r="D565" s="8"/>
      <c r="E565" s="12"/>
      <c r="F565" s="12"/>
      <c r="G565" s="8"/>
      <c r="H565" s="8"/>
      <c r="I565" s="8"/>
      <c r="J565" s="8"/>
      <c r="K565" s="8"/>
      <c r="L565" s="8"/>
      <c r="M565" s="8"/>
      <c r="N565" s="8"/>
    </row>
    <row r="566" spans="1:14" x14ac:dyDescent="0.2">
      <c r="A566" s="3" t="s">
        <v>67</v>
      </c>
      <c r="B566" s="3" t="s">
        <v>555</v>
      </c>
      <c r="C566" s="13"/>
      <c r="D566" s="14" t="s">
        <v>330</v>
      </c>
      <c r="E566" s="15" t="s">
        <v>334</v>
      </c>
      <c r="F566" s="16"/>
      <c r="G566" s="13"/>
      <c r="H566" s="13"/>
      <c r="I566" s="13"/>
      <c r="J566" s="13"/>
      <c r="K566" s="13"/>
      <c r="L566" s="13"/>
      <c r="M566" s="13"/>
      <c r="N566" s="13"/>
    </row>
    <row r="567" spans="1:14" s="18" customFormat="1" x14ac:dyDescent="0.2">
      <c r="A567" s="3" t="s">
        <v>67</v>
      </c>
      <c r="B567" s="3" t="s">
        <v>555</v>
      </c>
      <c r="C567" s="11" t="s">
        <v>201</v>
      </c>
      <c r="D567" s="17" t="s">
        <v>202</v>
      </c>
      <c r="E567" s="11"/>
      <c r="G567" s="18">
        <v>1554391.01</v>
      </c>
      <c r="H567" s="18">
        <v>644732.92999999993</v>
      </c>
      <c r="I567" s="18">
        <v>106212.57999999999</v>
      </c>
      <c r="J567" s="18">
        <v>216188.61</v>
      </c>
      <c r="K567" s="18">
        <v>75475.62999999999</v>
      </c>
      <c r="L567" s="18">
        <v>12993.93</v>
      </c>
      <c r="M567" s="18">
        <f t="shared" ref="M567" si="278">SUM(G567:L567)</f>
        <v>2609994.69</v>
      </c>
      <c r="N567" s="11"/>
    </row>
    <row r="568" spans="1:14" x14ac:dyDescent="0.2">
      <c r="A568" s="3" t="s">
        <v>67</v>
      </c>
      <c r="B568" s="3" t="s">
        <v>555</v>
      </c>
      <c r="C568" s="8" t="s">
        <v>201</v>
      </c>
      <c r="D568" s="8" t="s">
        <v>682</v>
      </c>
      <c r="E568" s="12"/>
      <c r="F568" s="12">
        <v>244</v>
      </c>
      <c r="G568" s="8">
        <v>6370.4549590163933</v>
      </c>
      <c r="H568" s="8">
        <v>2642.3480737704917</v>
      </c>
      <c r="I568" s="8">
        <v>435.29745901639342</v>
      </c>
      <c r="J568" s="8">
        <v>886.01889344262293</v>
      </c>
      <c r="K568" s="8">
        <v>309.32635245901633</v>
      </c>
      <c r="L568" s="8">
        <v>53.25381147540984</v>
      </c>
      <c r="M568" s="8">
        <f t="shared" ref="M568" si="279">IFERROR(M567/$F568,0)</f>
        <v>10696.699549180328</v>
      </c>
      <c r="N568" s="8"/>
    </row>
    <row r="569" spans="1:14" x14ac:dyDescent="0.2">
      <c r="A569" s="3" t="str">
        <f>A568</f>
        <v>1590</v>
      </c>
      <c r="B569" s="3" t="str">
        <f>B568</f>
        <v>LAS APRIMERO REOR</v>
      </c>
      <c r="C569" s="8" t="str">
        <f>C568</f>
        <v xml:space="preserve">$ </v>
      </c>
      <c r="D569" s="8" t="s">
        <v>683</v>
      </c>
      <c r="E569" s="12"/>
      <c r="F569" s="12">
        <v>259</v>
      </c>
      <c r="G569" s="8">
        <v>6001.5096911196915</v>
      </c>
      <c r="H569" s="8">
        <v>2489.3163320463318</v>
      </c>
      <c r="I569" s="8">
        <v>410.08718146718144</v>
      </c>
      <c r="J569" s="8">
        <v>834.70505791505786</v>
      </c>
      <c r="K569" s="8">
        <v>291.41169884169881</v>
      </c>
      <c r="L569" s="8">
        <v>50.1696138996139</v>
      </c>
      <c r="M569" s="8">
        <f t="shared" ref="M569" si="280">IFERROR(M567/$F569,0)</f>
        <v>10077.199575289575</v>
      </c>
      <c r="N569" s="8"/>
    </row>
    <row r="570" spans="1:14" x14ac:dyDescent="0.2">
      <c r="A570" s="3" t="s">
        <v>67</v>
      </c>
      <c r="B570" s="3" t="s">
        <v>555</v>
      </c>
      <c r="C570" s="8" t="s">
        <v>200</v>
      </c>
      <c r="D570" s="9" t="s">
        <v>199</v>
      </c>
      <c r="E570" s="12"/>
      <c r="F570" s="12"/>
      <c r="G570" s="12">
        <v>23.318622064049386</v>
      </c>
      <c r="H570" s="12">
        <v>9.6721374674685023</v>
      </c>
      <c r="I570" s="12">
        <v>1.593377081785625</v>
      </c>
      <c r="J570" s="12">
        <v>3.2432125885379173</v>
      </c>
      <c r="K570" s="12">
        <v>1.1322683158184423</v>
      </c>
      <c r="L570" s="12">
        <v>0.19493199642007272</v>
      </c>
      <c r="M570" s="12">
        <f>IFERROR(($M567/#REF!)*100,0)</f>
        <v>0</v>
      </c>
      <c r="N570" s="8"/>
    </row>
    <row r="571" spans="1:14" x14ac:dyDescent="0.2">
      <c r="A571" s="3" t="s">
        <v>67</v>
      </c>
      <c r="B571" s="3" t="s">
        <v>555</v>
      </c>
      <c r="C571" s="8"/>
      <c r="D571" s="8"/>
      <c r="E571" s="12"/>
      <c r="F571" s="12"/>
      <c r="G571" s="8"/>
      <c r="H571" s="8"/>
      <c r="I571" s="8"/>
      <c r="J571" s="8"/>
      <c r="K571" s="8"/>
      <c r="L571" s="8"/>
      <c r="M571" s="8"/>
      <c r="N571" s="8"/>
    </row>
    <row r="572" spans="1:14" x14ac:dyDescent="0.2">
      <c r="A572" s="3" t="s">
        <v>10</v>
      </c>
      <c r="B572" s="3" t="s">
        <v>556</v>
      </c>
      <c r="C572" s="13"/>
      <c r="D572" s="14" t="s">
        <v>330</v>
      </c>
      <c r="E572" s="15" t="s">
        <v>333</v>
      </c>
      <c r="F572" s="16"/>
      <c r="G572" s="13"/>
      <c r="H572" s="13"/>
      <c r="I572" s="13"/>
      <c r="J572" s="13"/>
      <c r="K572" s="13"/>
      <c r="L572" s="13"/>
      <c r="M572" s="13"/>
      <c r="N572" s="13"/>
    </row>
    <row r="573" spans="1:14" s="18" customFormat="1" x14ac:dyDescent="0.2">
      <c r="A573" s="3" t="s">
        <v>10</v>
      </c>
      <c r="B573" s="3" t="s">
        <v>556</v>
      </c>
      <c r="C573" s="11" t="s">
        <v>201</v>
      </c>
      <c r="D573" s="17" t="s">
        <v>202</v>
      </c>
      <c r="E573" s="11"/>
      <c r="G573" s="18">
        <v>1355625.44</v>
      </c>
      <c r="H573" s="18">
        <v>477451.05000000005</v>
      </c>
      <c r="I573" s="18">
        <v>252978.62</v>
      </c>
      <c r="J573" s="18">
        <v>203425.21</v>
      </c>
      <c r="K573" s="18">
        <v>242822.67</v>
      </c>
      <c r="L573" s="18">
        <v>50</v>
      </c>
      <c r="M573" s="18">
        <f t="shared" ref="M573" si="281">SUM(G573:L573)</f>
        <v>2532352.9899999998</v>
      </c>
      <c r="N573" s="11"/>
    </row>
    <row r="574" spans="1:14" x14ac:dyDescent="0.2">
      <c r="A574" s="3" t="s">
        <v>10</v>
      </c>
      <c r="B574" s="3" t="s">
        <v>556</v>
      </c>
      <c r="C574" s="8" t="s">
        <v>201</v>
      </c>
      <c r="D574" s="8" t="s">
        <v>682</v>
      </c>
      <c r="E574" s="12"/>
      <c r="F574" s="12">
        <v>340.8</v>
      </c>
      <c r="G574" s="8">
        <v>3977.7741784037557</v>
      </c>
      <c r="H574" s="8">
        <v>1400.9713908450706</v>
      </c>
      <c r="I574" s="8">
        <v>742.3081572769953</v>
      </c>
      <c r="J574" s="8">
        <v>596.90495892018771</v>
      </c>
      <c r="K574" s="8">
        <v>712.50783450704228</v>
      </c>
      <c r="L574" s="8">
        <v>0.14671361502347419</v>
      </c>
      <c r="M574" s="8">
        <f t="shared" ref="M574" si="282">IFERROR(M573/$F574,0)</f>
        <v>7430.6132335680741</v>
      </c>
      <c r="N574" s="8"/>
    </row>
    <row r="575" spans="1:14" x14ac:dyDescent="0.2">
      <c r="A575" s="3" t="str">
        <f>A574</f>
        <v>1600</v>
      </c>
      <c r="B575" s="3" t="str">
        <f>B574</f>
        <v>LAS AHOEHNE REORG</v>
      </c>
      <c r="C575" s="8" t="str">
        <f>C574</f>
        <v xml:space="preserve">$ </v>
      </c>
      <c r="D575" s="8" t="s">
        <v>683</v>
      </c>
      <c r="E575" s="12"/>
      <c r="F575" s="12">
        <v>319</v>
      </c>
      <c r="G575" s="8">
        <v>4249.6095297805641</v>
      </c>
      <c r="H575" s="8">
        <v>1496.7117554858935</v>
      </c>
      <c r="I575" s="8">
        <v>793.03642633228844</v>
      </c>
      <c r="J575" s="8">
        <v>637.69658307210034</v>
      </c>
      <c r="K575" s="8">
        <v>761.1995924764891</v>
      </c>
      <c r="L575" s="8">
        <v>0.15673981191222572</v>
      </c>
      <c r="M575" s="8">
        <f t="shared" ref="M575" si="283">IFERROR(M573/$F575,0)</f>
        <v>7938.4106269592467</v>
      </c>
      <c r="N575" s="8"/>
    </row>
    <row r="576" spans="1:14" x14ac:dyDescent="0.2">
      <c r="A576" s="3" t="s">
        <v>10</v>
      </c>
      <c r="B576" s="3" t="s">
        <v>556</v>
      </c>
      <c r="C576" s="8" t="s">
        <v>200</v>
      </c>
      <c r="D576" s="9" t="s">
        <v>199</v>
      </c>
      <c r="E576" s="12"/>
      <c r="F576" s="12"/>
      <c r="G576" s="12">
        <v>26.988551892516575</v>
      </c>
      <c r="H576" s="12">
        <v>9.50536339821236</v>
      </c>
      <c r="I576" s="12">
        <v>5.036440311689069</v>
      </c>
      <c r="J576" s="12">
        <v>4.0499032212991528</v>
      </c>
      <c r="K576" s="12">
        <v>4.8342499606487381</v>
      </c>
      <c r="L576" s="12">
        <v>9.9542805468878543E-4</v>
      </c>
      <c r="M576" s="12">
        <f>IFERROR(($M573/#REF!)*100,0)</f>
        <v>0</v>
      </c>
      <c r="N576" s="8"/>
    </row>
    <row r="577" spans="1:14" x14ac:dyDescent="0.2">
      <c r="A577" s="3" t="s">
        <v>10</v>
      </c>
      <c r="B577" s="3" t="s">
        <v>556</v>
      </c>
      <c r="C577" s="8"/>
      <c r="D577" s="8"/>
      <c r="E577" s="12"/>
      <c r="F577" s="12"/>
      <c r="G577" s="8"/>
      <c r="H577" s="8"/>
      <c r="I577" s="8"/>
      <c r="J577" s="8"/>
      <c r="K577" s="8"/>
      <c r="L577" s="8"/>
      <c r="M577" s="8"/>
      <c r="N577" s="8"/>
    </row>
    <row r="578" spans="1:14" x14ac:dyDescent="0.2">
      <c r="A578" s="3" t="s">
        <v>114</v>
      </c>
      <c r="B578" s="3" t="s">
        <v>557</v>
      </c>
      <c r="C578" s="13"/>
      <c r="D578" s="14" t="s">
        <v>330</v>
      </c>
      <c r="E578" s="15" t="s">
        <v>332</v>
      </c>
      <c r="F578" s="16"/>
      <c r="G578" s="13"/>
      <c r="H578" s="13"/>
      <c r="I578" s="13"/>
      <c r="J578" s="13"/>
      <c r="K578" s="13"/>
      <c r="L578" s="13"/>
      <c r="M578" s="13"/>
      <c r="N578" s="13"/>
    </row>
    <row r="579" spans="1:14" s="18" customFormat="1" x14ac:dyDescent="0.2">
      <c r="A579" s="3" t="s">
        <v>114</v>
      </c>
      <c r="B579" s="3" t="s">
        <v>557</v>
      </c>
      <c r="C579" s="11" t="s">
        <v>201</v>
      </c>
      <c r="D579" s="17" t="s">
        <v>202</v>
      </c>
      <c r="E579" s="11"/>
      <c r="G579" s="18">
        <v>902076.86</v>
      </c>
      <c r="H579" s="18">
        <v>356641.15</v>
      </c>
      <c r="I579" s="18">
        <v>23981.730000000003</v>
      </c>
      <c r="J579" s="18">
        <v>65607.16</v>
      </c>
      <c r="K579" s="18">
        <v>38818.159999999996</v>
      </c>
      <c r="L579" s="18">
        <v>1463.58</v>
      </c>
      <c r="M579" s="18">
        <f t="shared" ref="M579" si="284">SUM(G579:L579)</f>
        <v>1388588.64</v>
      </c>
      <c r="N579" s="11"/>
    </row>
    <row r="580" spans="1:14" x14ac:dyDescent="0.2">
      <c r="A580" s="3" t="s">
        <v>114</v>
      </c>
      <c r="B580" s="3" t="s">
        <v>557</v>
      </c>
      <c r="C580" s="8" t="s">
        <v>201</v>
      </c>
      <c r="D580" s="8" t="s">
        <v>682</v>
      </c>
      <c r="E580" s="12"/>
      <c r="F580" s="12">
        <v>112</v>
      </c>
      <c r="G580" s="8">
        <v>8054.2576785714282</v>
      </c>
      <c r="H580" s="8">
        <v>3184.2959821428572</v>
      </c>
      <c r="I580" s="8">
        <v>214.12258928571433</v>
      </c>
      <c r="J580" s="8">
        <v>585.77821428571428</v>
      </c>
      <c r="K580" s="8">
        <v>346.59071428571423</v>
      </c>
      <c r="L580" s="8">
        <v>13.067678571428571</v>
      </c>
      <c r="M580" s="8">
        <f t="shared" ref="M580" si="285">IFERROR(M579/$F580,0)</f>
        <v>12398.112857142856</v>
      </c>
      <c r="N580" s="8"/>
    </row>
    <row r="581" spans="1:14" x14ac:dyDescent="0.2">
      <c r="A581" s="3" t="str">
        <f>A580</f>
        <v>1620</v>
      </c>
      <c r="B581" s="3" t="str">
        <f>B580</f>
        <v>LAS AAGUILAR REOR</v>
      </c>
      <c r="C581" s="8" t="str">
        <f>C580</f>
        <v xml:space="preserve">$ </v>
      </c>
      <c r="D581" s="8" t="s">
        <v>683</v>
      </c>
      <c r="E581" s="12"/>
      <c r="F581" s="12">
        <v>119</v>
      </c>
      <c r="G581" s="8">
        <v>7580.4778151260507</v>
      </c>
      <c r="H581" s="8">
        <v>2996.9844537815129</v>
      </c>
      <c r="I581" s="8">
        <v>201.52714285714288</v>
      </c>
      <c r="J581" s="8">
        <v>551.32067226890763</v>
      </c>
      <c r="K581" s="8">
        <v>326.20302521008398</v>
      </c>
      <c r="L581" s="8">
        <v>12.298991596638654</v>
      </c>
      <c r="M581" s="8">
        <f t="shared" ref="M581" si="286">IFERROR(M579/$F581,0)</f>
        <v>11668.812100840336</v>
      </c>
      <c r="N581" s="8"/>
    </row>
    <row r="582" spans="1:14" x14ac:dyDescent="0.2">
      <c r="A582" s="3" t="s">
        <v>114</v>
      </c>
      <c r="B582" s="3" t="s">
        <v>557</v>
      </c>
      <c r="C582" s="8" t="s">
        <v>200</v>
      </c>
      <c r="D582" s="9" t="s">
        <v>199</v>
      </c>
      <c r="E582" s="12"/>
      <c r="F582" s="12"/>
      <c r="G582" s="12">
        <v>30.040221428319196</v>
      </c>
      <c r="H582" s="12">
        <v>11.876570158833697</v>
      </c>
      <c r="I582" s="12">
        <v>0.79861984203226921</v>
      </c>
      <c r="J582" s="12">
        <v>2.1847956655081102</v>
      </c>
      <c r="K582" s="12">
        <v>1.2926904275539484</v>
      </c>
      <c r="L582" s="12">
        <v>4.8738937032548876E-2</v>
      </c>
      <c r="M582" s="12">
        <f>IFERROR(($M579/#REF!)*100,0)</f>
        <v>0</v>
      </c>
      <c r="N582" s="8"/>
    </row>
    <row r="583" spans="1:14" x14ac:dyDescent="0.2">
      <c r="A583" s="3" t="s">
        <v>114</v>
      </c>
      <c r="B583" s="3" t="s">
        <v>557</v>
      </c>
      <c r="C583" s="8"/>
      <c r="D583" s="8"/>
      <c r="E583" s="12"/>
      <c r="F583" s="12"/>
      <c r="G583" s="8"/>
      <c r="H583" s="8"/>
      <c r="I583" s="8"/>
      <c r="J583" s="8"/>
      <c r="K583" s="8"/>
      <c r="L583" s="8"/>
      <c r="M583" s="8"/>
      <c r="N583" s="8"/>
    </row>
    <row r="584" spans="1:14" x14ac:dyDescent="0.2">
      <c r="A584" s="3" t="s">
        <v>80</v>
      </c>
      <c r="B584" s="3" t="s">
        <v>558</v>
      </c>
      <c r="C584" s="13"/>
      <c r="D584" s="14" t="s">
        <v>330</v>
      </c>
      <c r="E584" s="15" t="s">
        <v>331</v>
      </c>
      <c r="F584" s="16"/>
      <c r="G584" s="13"/>
      <c r="H584" s="13"/>
      <c r="I584" s="13"/>
      <c r="J584" s="13"/>
      <c r="K584" s="13"/>
      <c r="L584" s="13"/>
      <c r="M584" s="13"/>
      <c r="N584" s="13"/>
    </row>
    <row r="585" spans="1:14" s="18" customFormat="1" x14ac:dyDescent="0.2">
      <c r="A585" s="3" t="s">
        <v>80</v>
      </c>
      <c r="B585" s="3" t="s">
        <v>558</v>
      </c>
      <c r="C585" s="11" t="s">
        <v>201</v>
      </c>
      <c r="D585" s="17" t="s">
        <v>202</v>
      </c>
      <c r="E585" s="11"/>
      <c r="G585" s="18">
        <v>1859505.6900000002</v>
      </c>
      <c r="H585" s="18">
        <v>550816.72</v>
      </c>
      <c r="I585" s="18">
        <v>235167.8</v>
      </c>
      <c r="J585" s="18">
        <v>336584.91</v>
      </c>
      <c r="K585" s="18">
        <v>184776.39</v>
      </c>
      <c r="L585" s="18">
        <v>2831.2</v>
      </c>
      <c r="M585" s="18">
        <f t="shared" ref="M585" si="287">SUM(G585:L585)</f>
        <v>3169682.7100000004</v>
      </c>
      <c r="N585" s="11"/>
    </row>
    <row r="586" spans="1:14" x14ac:dyDescent="0.2">
      <c r="A586" s="3" t="s">
        <v>80</v>
      </c>
      <c r="B586" s="3" t="s">
        <v>558</v>
      </c>
      <c r="C586" s="8" t="s">
        <v>201</v>
      </c>
      <c r="D586" s="8" t="s">
        <v>682</v>
      </c>
      <c r="E586" s="12"/>
      <c r="F586" s="12">
        <v>449</v>
      </c>
      <c r="G586" s="8">
        <v>4141.4380623608022</v>
      </c>
      <c r="H586" s="8">
        <v>1226.7632962138084</v>
      </c>
      <c r="I586" s="8">
        <v>523.75902004454338</v>
      </c>
      <c r="J586" s="8">
        <v>749.63231625835181</v>
      </c>
      <c r="K586" s="8">
        <v>411.52870824053457</v>
      </c>
      <c r="L586" s="8">
        <v>6.305567928730512</v>
      </c>
      <c r="M586" s="8">
        <f t="shared" ref="M586" si="288">IFERROR(M585/$F586,0)</f>
        <v>7059.4269710467715</v>
      </c>
      <c r="N586" s="8"/>
    </row>
    <row r="587" spans="1:14" x14ac:dyDescent="0.2">
      <c r="A587" s="3" t="str">
        <f>A586</f>
        <v>1750</v>
      </c>
      <c r="B587" s="3" t="str">
        <f>B586</f>
        <v>LAS ABRANSON REOR</v>
      </c>
      <c r="C587" s="8" t="str">
        <f>C586</f>
        <v xml:space="preserve">$ </v>
      </c>
      <c r="D587" s="8" t="s">
        <v>683</v>
      </c>
      <c r="E587" s="12"/>
      <c r="F587" s="12">
        <v>442</v>
      </c>
      <c r="G587" s="8">
        <v>4207.0264479638017</v>
      </c>
      <c r="H587" s="8">
        <v>1246.1916742081448</v>
      </c>
      <c r="I587" s="8">
        <v>532.05384615384617</v>
      </c>
      <c r="J587" s="8">
        <v>761.5043212669683</v>
      </c>
      <c r="K587" s="8">
        <v>418.04613122171946</v>
      </c>
      <c r="L587" s="8">
        <v>6.4054298642533931</v>
      </c>
      <c r="M587" s="8">
        <f t="shared" ref="M587" si="289">IFERROR(M585/$F587,0)</f>
        <v>7171.2278506787343</v>
      </c>
      <c r="N587" s="8"/>
    </row>
    <row r="588" spans="1:14" x14ac:dyDescent="0.2">
      <c r="A588" s="3" t="s">
        <v>80</v>
      </c>
      <c r="B588" s="3" t="s">
        <v>558</v>
      </c>
      <c r="C588" s="8" t="s">
        <v>200</v>
      </c>
      <c r="D588" s="9" t="s">
        <v>199</v>
      </c>
      <c r="E588" s="12"/>
      <c r="F588" s="12"/>
      <c r="G588" s="12">
        <v>38.229159965576628</v>
      </c>
      <c r="H588" s="12">
        <v>11.324117271506832</v>
      </c>
      <c r="I588" s="12">
        <v>4.8347619979332954</v>
      </c>
      <c r="J588" s="12">
        <v>6.9197735912220901</v>
      </c>
      <c r="K588" s="12">
        <v>3.7987763141352766</v>
      </c>
      <c r="L588" s="12">
        <v>5.8206005110175568E-2</v>
      </c>
      <c r="M588" s="12">
        <f>IFERROR(($M585/#REF!)*100,0)</f>
        <v>0</v>
      </c>
      <c r="N588" s="8"/>
    </row>
    <row r="589" spans="1:14" x14ac:dyDescent="0.2">
      <c r="A589" s="3" t="s">
        <v>80</v>
      </c>
      <c r="B589" s="3" t="s">
        <v>558</v>
      </c>
      <c r="C589" s="8"/>
      <c r="D589" s="8"/>
      <c r="E589" s="12"/>
      <c r="F589" s="12"/>
      <c r="G589" s="8"/>
      <c r="H589" s="8"/>
      <c r="I589" s="8"/>
      <c r="J589" s="8"/>
      <c r="K589" s="8"/>
      <c r="L589" s="8"/>
      <c r="M589" s="8"/>
      <c r="N589" s="8"/>
    </row>
    <row r="590" spans="1:14" x14ac:dyDescent="0.2">
      <c r="A590" s="3" t="s">
        <v>188</v>
      </c>
      <c r="B590" s="3" t="s">
        <v>559</v>
      </c>
      <c r="C590" s="13"/>
      <c r="D590" s="14" t="s">
        <v>330</v>
      </c>
      <c r="E590" s="15" t="s">
        <v>329</v>
      </c>
      <c r="F590" s="16"/>
      <c r="G590" s="13"/>
      <c r="H590" s="13"/>
      <c r="I590" s="13"/>
      <c r="J590" s="13"/>
      <c r="K590" s="13"/>
      <c r="L590" s="13"/>
      <c r="M590" s="13"/>
      <c r="N590" s="13"/>
    </row>
    <row r="591" spans="1:14" s="18" customFormat="1" x14ac:dyDescent="0.2">
      <c r="A591" s="3" t="s">
        <v>188</v>
      </c>
      <c r="B591" s="3" t="s">
        <v>559</v>
      </c>
      <c r="C591" s="11" t="s">
        <v>201</v>
      </c>
      <c r="D591" s="17" t="s">
        <v>202</v>
      </c>
      <c r="E591" s="11"/>
      <c r="G591" s="18">
        <v>321364.74999999994</v>
      </c>
      <c r="H591" s="18">
        <v>115055.90000000001</v>
      </c>
      <c r="I591" s="18">
        <v>60200.82</v>
      </c>
      <c r="J591" s="18">
        <v>71435.590000000011</v>
      </c>
      <c r="K591" s="18">
        <v>0</v>
      </c>
      <c r="L591" s="18">
        <v>22447.3</v>
      </c>
      <c r="M591" s="18">
        <f t="shared" ref="M591" si="290">SUM(G591:L591)</f>
        <v>590504.36</v>
      </c>
      <c r="N591" s="11"/>
    </row>
    <row r="592" spans="1:14" x14ac:dyDescent="0.2">
      <c r="A592" s="3" t="s">
        <v>188</v>
      </c>
      <c r="B592" s="3" t="s">
        <v>559</v>
      </c>
      <c r="C592" s="8" t="s">
        <v>201</v>
      </c>
      <c r="D592" s="8" t="s">
        <v>682</v>
      </c>
      <c r="E592" s="12"/>
      <c r="F592" s="12">
        <v>50</v>
      </c>
      <c r="G592" s="8">
        <v>6427.2949999999992</v>
      </c>
      <c r="H592" s="8">
        <v>2301.1180000000004</v>
      </c>
      <c r="I592" s="8">
        <v>1204.0164</v>
      </c>
      <c r="J592" s="8">
        <v>1428.7118000000003</v>
      </c>
      <c r="K592" s="8">
        <v>0</v>
      </c>
      <c r="L592" s="8">
        <v>448.94599999999997</v>
      </c>
      <c r="M592" s="8">
        <f t="shared" ref="M592" si="291">IFERROR(M591/$F592,0)</f>
        <v>11810.0872</v>
      </c>
      <c r="N592" s="8"/>
    </row>
    <row r="593" spans="1:14" x14ac:dyDescent="0.2">
      <c r="A593" s="3" t="str">
        <f>A592</f>
        <v>1760</v>
      </c>
      <c r="B593" s="3" t="str">
        <f>B592</f>
        <v>LAS AKIM REORGANI</v>
      </c>
      <c r="C593" s="8" t="str">
        <f>C592</f>
        <v xml:space="preserve">$ </v>
      </c>
      <c r="D593" s="8" t="s">
        <v>683</v>
      </c>
      <c r="E593" s="12"/>
      <c r="F593" s="12">
        <v>33</v>
      </c>
      <c r="G593" s="8">
        <v>9738.3257575757561</v>
      </c>
      <c r="H593" s="8">
        <v>3486.5424242424247</v>
      </c>
      <c r="I593" s="8">
        <v>1824.2672727272727</v>
      </c>
      <c r="J593" s="8">
        <v>2164.714848484849</v>
      </c>
      <c r="K593" s="8">
        <v>0</v>
      </c>
      <c r="L593" s="8">
        <v>680.22121212121215</v>
      </c>
      <c r="M593" s="8">
        <f t="shared" ref="M593" si="292">IFERROR(M591/$F593,0)</f>
        <v>17894.071515151514</v>
      </c>
      <c r="N593" s="8"/>
    </row>
    <row r="594" spans="1:14" x14ac:dyDescent="0.2">
      <c r="A594" s="3" t="s">
        <v>188</v>
      </c>
      <c r="B594" s="3" t="s">
        <v>559</v>
      </c>
      <c r="C594" s="8" t="s">
        <v>200</v>
      </c>
      <c r="D594" s="9" t="s">
        <v>199</v>
      </c>
      <c r="E594" s="12"/>
      <c r="F594" s="12"/>
      <c r="G594" s="12">
        <v>18.507345662286049</v>
      </c>
      <c r="H594" s="12">
        <v>6.6260512759579822</v>
      </c>
      <c r="I594" s="12">
        <v>3.4669558030028602</v>
      </c>
      <c r="J594" s="12">
        <v>4.1139644491791501</v>
      </c>
      <c r="K594" s="12">
        <v>0</v>
      </c>
      <c r="L594" s="12">
        <v>1.2927364942329043</v>
      </c>
      <c r="M594" s="12">
        <f>IFERROR(($M591/#REF!)*100,0)</f>
        <v>0</v>
      </c>
      <c r="N594" s="8"/>
    </row>
    <row r="595" spans="1:14" x14ac:dyDescent="0.2">
      <c r="A595" s="3" t="s">
        <v>188</v>
      </c>
      <c r="B595" s="3" t="s">
        <v>559</v>
      </c>
      <c r="C595" s="8"/>
      <c r="D595" s="8"/>
      <c r="E595" s="12"/>
      <c r="F595" s="12"/>
      <c r="G595" s="8"/>
      <c r="H595" s="8"/>
      <c r="I595" s="8"/>
      <c r="J595" s="8"/>
      <c r="K595" s="8"/>
      <c r="L595" s="8"/>
      <c r="M595" s="8"/>
      <c r="N595" s="8"/>
    </row>
    <row r="596" spans="1:14" x14ac:dyDescent="0.2">
      <c r="A596" s="3" t="s">
        <v>161</v>
      </c>
      <c r="B596" s="3" t="s">
        <v>560</v>
      </c>
      <c r="C596" s="13"/>
      <c r="D596" s="14" t="s">
        <v>326</v>
      </c>
      <c r="E596" s="15" t="s">
        <v>328</v>
      </c>
      <c r="F596" s="16"/>
      <c r="G596" s="13"/>
      <c r="H596" s="13"/>
      <c r="I596" s="13"/>
      <c r="J596" s="13"/>
      <c r="K596" s="13"/>
      <c r="L596" s="13"/>
      <c r="M596" s="13"/>
      <c r="N596" s="13"/>
    </row>
    <row r="597" spans="1:14" s="18" customFormat="1" x14ac:dyDescent="0.2">
      <c r="A597" s="3" t="s">
        <v>161</v>
      </c>
      <c r="B597" s="3" t="s">
        <v>560</v>
      </c>
      <c r="C597" s="11" t="s">
        <v>201</v>
      </c>
      <c r="D597" s="17" t="s">
        <v>202</v>
      </c>
      <c r="E597" s="11"/>
      <c r="G597" s="18">
        <v>1051654.9099999999</v>
      </c>
      <c r="H597" s="18">
        <v>488222.9499999999</v>
      </c>
      <c r="I597" s="18">
        <v>169374.55</v>
      </c>
      <c r="J597" s="18">
        <v>110301.26999999997</v>
      </c>
      <c r="K597" s="18">
        <v>140711.65000000002</v>
      </c>
      <c r="L597" s="18">
        <v>107426.33</v>
      </c>
      <c r="M597" s="18">
        <f t="shared" ref="M597" si="293">SUM(G597:L597)</f>
        <v>2067691.6600000001</v>
      </c>
      <c r="N597" s="11"/>
    </row>
    <row r="598" spans="1:14" x14ac:dyDescent="0.2">
      <c r="A598" s="3" t="s">
        <v>161</v>
      </c>
      <c r="B598" s="3" t="s">
        <v>560</v>
      </c>
      <c r="C598" s="8" t="s">
        <v>201</v>
      </c>
      <c r="D598" s="8" t="s">
        <v>682</v>
      </c>
      <c r="E598" s="12"/>
      <c r="F598" s="12">
        <v>200.5</v>
      </c>
      <c r="G598" s="8">
        <v>5245.1616458852868</v>
      </c>
      <c r="H598" s="8">
        <v>2435.0271820448875</v>
      </c>
      <c r="I598" s="8">
        <v>844.76084788029914</v>
      </c>
      <c r="J598" s="8">
        <v>550.13102244389017</v>
      </c>
      <c r="K598" s="8">
        <v>701.80374064837918</v>
      </c>
      <c r="L598" s="8">
        <v>535.79216957605991</v>
      </c>
      <c r="M598" s="8">
        <f t="shared" ref="M598" si="294">IFERROR(M597/$F598,0)</f>
        <v>10312.676608478803</v>
      </c>
      <c r="N598" s="8"/>
    </row>
    <row r="599" spans="1:14" x14ac:dyDescent="0.2">
      <c r="A599" s="3" t="str">
        <f>A598</f>
        <v>1780</v>
      </c>
      <c r="B599" s="3" t="str">
        <f>B598</f>
        <v>LINCOGENOA-HUGO C</v>
      </c>
      <c r="C599" s="8" t="str">
        <f>C598</f>
        <v xml:space="preserve">$ </v>
      </c>
      <c r="D599" s="8" t="s">
        <v>683</v>
      </c>
      <c r="E599" s="12"/>
      <c r="F599" s="12">
        <v>224</v>
      </c>
      <c r="G599" s="8">
        <v>4694.8879910714286</v>
      </c>
      <c r="H599" s="8">
        <v>2179.5667410714282</v>
      </c>
      <c r="I599" s="8">
        <v>756.13638392857138</v>
      </c>
      <c r="J599" s="8">
        <v>492.41638392857129</v>
      </c>
      <c r="K599" s="8">
        <v>628.17700892857158</v>
      </c>
      <c r="L599" s="8">
        <v>479.58183035714285</v>
      </c>
      <c r="M599" s="8">
        <f t="shared" ref="M599" si="295">IFERROR(M597/$F599,0)</f>
        <v>9230.7663392857157</v>
      </c>
      <c r="N599" s="8"/>
    </row>
    <row r="600" spans="1:14" x14ac:dyDescent="0.2">
      <c r="A600" s="3" t="s">
        <v>161</v>
      </c>
      <c r="B600" s="3" t="s">
        <v>560</v>
      </c>
      <c r="C600" s="8" t="s">
        <v>200</v>
      </c>
      <c r="D600" s="9" t="s">
        <v>199</v>
      </c>
      <c r="E600" s="12"/>
      <c r="F600" s="12"/>
      <c r="G600" s="12">
        <v>24.229094251775653</v>
      </c>
      <c r="H600" s="12">
        <v>11.248176335172486</v>
      </c>
      <c r="I600" s="12">
        <v>3.9022229600031895</v>
      </c>
      <c r="J600" s="12">
        <v>2.5412327195054449</v>
      </c>
      <c r="K600" s="12">
        <v>3.2418579495557798</v>
      </c>
      <c r="L600" s="12">
        <v>2.4749969309726847</v>
      </c>
      <c r="M600" s="12">
        <f>IFERROR(($M597/#REF!)*100,0)</f>
        <v>0</v>
      </c>
      <c r="N600" s="8"/>
    </row>
    <row r="601" spans="1:14" x14ac:dyDescent="0.2">
      <c r="A601" s="3" t="s">
        <v>161</v>
      </c>
      <c r="B601" s="3" t="s">
        <v>560</v>
      </c>
      <c r="C601" s="8"/>
      <c r="D601" s="8"/>
      <c r="E601" s="12"/>
      <c r="F601" s="12"/>
      <c r="G601" s="8"/>
      <c r="H601" s="8"/>
      <c r="I601" s="8"/>
      <c r="J601" s="8"/>
      <c r="K601" s="8"/>
      <c r="L601" s="8"/>
      <c r="M601" s="8"/>
      <c r="N601" s="8"/>
    </row>
    <row r="602" spans="1:14" x14ac:dyDescent="0.2">
      <c r="A602" s="3" t="s">
        <v>115</v>
      </c>
      <c r="B602" s="3" t="s">
        <v>561</v>
      </c>
      <c r="C602" s="13"/>
      <c r="D602" s="14" t="s">
        <v>326</v>
      </c>
      <c r="E602" s="15" t="s">
        <v>327</v>
      </c>
      <c r="F602" s="16"/>
      <c r="G602" s="13"/>
      <c r="H602" s="13"/>
      <c r="I602" s="13"/>
      <c r="J602" s="13"/>
      <c r="K602" s="13"/>
      <c r="L602" s="13"/>
      <c r="M602" s="13"/>
      <c r="N602" s="13"/>
    </row>
    <row r="603" spans="1:14" s="18" customFormat="1" x14ac:dyDescent="0.2">
      <c r="A603" s="3" t="s">
        <v>115</v>
      </c>
      <c r="B603" s="3" t="s">
        <v>561</v>
      </c>
      <c r="C603" s="11" t="s">
        <v>201</v>
      </c>
      <c r="D603" s="17" t="s">
        <v>202</v>
      </c>
      <c r="E603" s="11"/>
      <c r="G603" s="18">
        <v>2010183.48</v>
      </c>
      <c r="H603" s="18">
        <v>838272.44</v>
      </c>
      <c r="I603" s="18">
        <v>745364.56</v>
      </c>
      <c r="J603" s="18">
        <v>367674.22000000003</v>
      </c>
      <c r="K603" s="18">
        <v>21696</v>
      </c>
      <c r="L603" s="18">
        <v>84541.1</v>
      </c>
      <c r="M603" s="18">
        <f t="shared" ref="M603" si="296">SUM(G603:L603)</f>
        <v>4067731.8000000003</v>
      </c>
      <c r="N603" s="11"/>
    </row>
    <row r="604" spans="1:14" x14ac:dyDescent="0.2">
      <c r="A604" s="3" t="s">
        <v>115</v>
      </c>
      <c r="B604" s="3" t="s">
        <v>561</v>
      </c>
      <c r="C604" s="8" t="s">
        <v>201</v>
      </c>
      <c r="D604" s="8" t="s">
        <v>682</v>
      </c>
      <c r="E604" s="12"/>
      <c r="F604" s="12">
        <v>483.5</v>
      </c>
      <c r="G604" s="8">
        <v>4157.5666597724921</v>
      </c>
      <c r="H604" s="8">
        <v>1733.75892450879</v>
      </c>
      <c r="I604" s="8">
        <v>1541.6019855222339</v>
      </c>
      <c r="J604" s="8">
        <v>760.44306101344375</v>
      </c>
      <c r="K604" s="8">
        <v>44.872802481902795</v>
      </c>
      <c r="L604" s="8">
        <v>174.85232678386765</v>
      </c>
      <c r="M604" s="8">
        <f t="shared" ref="M604" si="297">IFERROR(M603/$F604,0)</f>
        <v>8413.0957600827314</v>
      </c>
      <c r="N604" s="8"/>
    </row>
    <row r="605" spans="1:14" x14ac:dyDescent="0.2">
      <c r="A605" s="3" t="str">
        <f>A604</f>
        <v>1790</v>
      </c>
      <c r="B605" s="3" t="str">
        <f>B604</f>
        <v>LINCOLIMON RE-4J</v>
      </c>
      <c r="C605" s="8" t="str">
        <f>C604</f>
        <v xml:space="preserve">$ </v>
      </c>
      <c r="D605" s="8" t="s">
        <v>683</v>
      </c>
      <c r="E605" s="12"/>
      <c r="F605" s="12">
        <v>457</v>
      </c>
      <c r="G605" s="8">
        <v>4398.6509409190376</v>
      </c>
      <c r="H605" s="8">
        <v>1834.2941794310721</v>
      </c>
      <c r="I605" s="8">
        <v>1630.9946608315099</v>
      </c>
      <c r="J605" s="8">
        <v>804.53877461706793</v>
      </c>
      <c r="K605" s="8">
        <v>47.474835886214443</v>
      </c>
      <c r="L605" s="8">
        <v>184.99146608315101</v>
      </c>
      <c r="M605" s="8">
        <f t="shared" ref="M605" si="298">IFERROR(M603/$F605,0)</f>
        <v>8900.9448577680523</v>
      </c>
      <c r="N605" s="8"/>
    </row>
    <row r="606" spans="1:14" x14ac:dyDescent="0.2">
      <c r="A606" s="3" t="s">
        <v>115</v>
      </c>
      <c r="B606" s="3" t="s">
        <v>561</v>
      </c>
      <c r="C606" s="8" t="s">
        <v>200</v>
      </c>
      <c r="D606" s="9" t="s">
        <v>199</v>
      </c>
      <c r="E606" s="12"/>
      <c r="F606" s="12"/>
      <c r="G606" s="12">
        <v>26.404966836359311</v>
      </c>
      <c r="H606" s="12">
        <v>11.011211761641777</v>
      </c>
      <c r="I606" s="12">
        <v>9.790810979999474</v>
      </c>
      <c r="J606" s="12">
        <v>4.8296216152787599</v>
      </c>
      <c r="K606" s="12">
        <v>0.28498998533290681</v>
      </c>
      <c r="L606" s="12">
        <v>1.110498103292211</v>
      </c>
      <c r="M606" s="12">
        <f>IFERROR(($M603/#REF!)*100,0)</f>
        <v>0</v>
      </c>
      <c r="N606" s="8"/>
    </row>
    <row r="607" spans="1:14" x14ac:dyDescent="0.2">
      <c r="A607" s="3" t="s">
        <v>115</v>
      </c>
      <c r="B607" s="3" t="s">
        <v>561</v>
      </c>
      <c r="C607" s="8"/>
      <c r="D607" s="8"/>
      <c r="E607" s="12"/>
      <c r="F607" s="12"/>
      <c r="G607" s="8"/>
      <c r="H607" s="8"/>
      <c r="I607" s="8"/>
      <c r="J607" s="8"/>
      <c r="K607" s="8"/>
      <c r="L607" s="8"/>
      <c r="M607" s="8"/>
      <c r="N607" s="8"/>
    </row>
    <row r="608" spans="1:14" x14ac:dyDescent="0.2">
      <c r="A608" s="3" t="s">
        <v>105</v>
      </c>
      <c r="B608" s="3" t="s">
        <v>562</v>
      </c>
      <c r="C608" s="13"/>
      <c r="D608" s="14" t="s">
        <v>326</v>
      </c>
      <c r="E608" s="15" t="s">
        <v>325</v>
      </c>
      <c r="F608" s="16"/>
      <c r="G608" s="13"/>
      <c r="H608" s="13"/>
      <c r="I608" s="13"/>
      <c r="J608" s="13"/>
      <c r="K608" s="13"/>
      <c r="L608" s="13"/>
      <c r="M608" s="13"/>
      <c r="N608" s="13"/>
    </row>
    <row r="609" spans="1:14" s="18" customFormat="1" x14ac:dyDescent="0.2">
      <c r="A609" s="3" t="s">
        <v>105</v>
      </c>
      <c r="B609" s="3" t="s">
        <v>562</v>
      </c>
      <c r="C609" s="11" t="s">
        <v>201</v>
      </c>
      <c r="D609" s="17" t="s">
        <v>202</v>
      </c>
      <c r="E609" s="11"/>
      <c r="G609" s="18">
        <v>365223.43</v>
      </c>
      <c r="H609" s="18">
        <v>142505.33000000002</v>
      </c>
      <c r="I609" s="18">
        <v>36848.979999999996</v>
      </c>
      <c r="J609" s="18">
        <v>101998.43</v>
      </c>
      <c r="K609" s="18">
        <v>485.14</v>
      </c>
      <c r="L609" s="18">
        <v>1583.65</v>
      </c>
      <c r="M609" s="18">
        <f t="shared" ref="M609" si="299">SUM(G609:L609)</f>
        <v>648644.96</v>
      </c>
      <c r="N609" s="11"/>
    </row>
    <row r="610" spans="1:14" x14ac:dyDescent="0.2">
      <c r="A610" s="3" t="s">
        <v>105</v>
      </c>
      <c r="B610" s="3" t="s">
        <v>562</v>
      </c>
      <c r="C610" s="8" t="s">
        <v>201</v>
      </c>
      <c r="D610" s="8" t="s">
        <v>682</v>
      </c>
      <c r="E610" s="12"/>
      <c r="F610" s="12">
        <v>50</v>
      </c>
      <c r="G610" s="8">
        <v>7304.4686000000002</v>
      </c>
      <c r="H610" s="8">
        <v>2850.1066000000005</v>
      </c>
      <c r="I610" s="8">
        <v>736.97959999999989</v>
      </c>
      <c r="J610" s="8">
        <v>2039.9685999999999</v>
      </c>
      <c r="K610" s="8">
        <v>9.7027999999999999</v>
      </c>
      <c r="L610" s="8">
        <v>31.673000000000002</v>
      </c>
      <c r="M610" s="8">
        <f t="shared" ref="M610" si="300">IFERROR(M609/$F610,0)</f>
        <v>12972.8992</v>
      </c>
      <c r="N610" s="8"/>
    </row>
    <row r="611" spans="1:14" x14ac:dyDescent="0.2">
      <c r="A611" s="3" t="str">
        <f>A610</f>
        <v>1810</v>
      </c>
      <c r="B611" s="3" t="str">
        <f>B610</f>
        <v>LINCOKARVAL RE-23</v>
      </c>
      <c r="C611" s="8" t="str">
        <f>C610</f>
        <v xml:space="preserve">$ </v>
      </c>
      <c r="D611" s="8" t="s">
        <v>683</v>
      </c>
      <c r="E611" s="12"/>
      <c r="F611" s="12">
        <v>40</v>
      </c>
      <c r="G611" s="8">
        <v>9130.5857500000002</v>
      </c>
      <c r="H611" s="8">
        <v>3562.6332500000003</v>
      </c>
      <c r="I611" s="8">
        <v>921.22449999999992</v>
      </c>
      <c r="J611" s="8">
        <v>2549.9607499999997</v>
      </c>
      <c r="K611" s="8">
        <v>12.128499999999999</v>
      </c>
      <c r="L611" s="8">
        <v>39.591250000000002</v>
      </c>
      <c r="M611" s="8">
        <f t="shared" ref="M611" si="301">IFERROR(M609/$F611,0)</f>
        <v>16216.124</v>
      </c>
      <c r="N611" s="8"/>
    </row>
    <row r="612" spans="1:14" x14ac:dyDescent="0.2">
      <c r="A612" s="3" t="s">
        <v>105</v>
      </c>
      <c r="B612" s="3" t="s">
        <v>562</v>
      </c>
      <c r="C612" s="8" t="s">
        <v>200</v>
      </c>
      <c r="D612" s="9" t="s">
        <v>199</v>
      </c>
      <c r="E612" s="12"/>
      <c r="F612" s="12"/>
      <c r="G612" s="12">
        <v>27.559851675330762</v>
      </c>
      <c r="H612" s="12">
        <v>10.753487961448869</v>
      </c>
      <c r="I612" s="12">
        <v>2.780633277517901</v>
      </c>
      <c r="J612" s="12">
        <v>7.696827122828914</v>
      </c>
      <c r="K612" s="12">
        <v>3.660878613885743E-2</v>
      </c>
      <c r="L612" s="12">
        <v>0.11950262639403382</v>
      </c>
      <c r="M612" s="12">
        <f>IFERROR(($M609/#REF!)*100,0)</f>
        <v>0</v>
      </c>
      <c r="N612" s="8"/>
    </row>
    <row r="613" spans="1:14" x14ac:dyDescent="0.2">
      <c r="A613" s="3" t="s">
        <v>105</v>
      </c>
      <c r="B613" s="3" t="s">
        <v>562</v>
      </c>
      <c r="C613" s="8"/>
      <c r="D613" s="8"/>
      <c r="E613" s="12"/>
      <c r="F613" s="12"/>
      <c r="G613" s="8"/>
      <c r="H613" s="8"/>
      <c r="I613" s="8"/>
      <c r="J613" s="8"/>
      <c r="K613" s="8"/>
      <c r="L613" s="8"/>
      <c r="M613" s="8"/>
      <c r="N613" s="8"/>
    </row>
    <row r="614" spans="1:14" x14ac:dyDescent="0.2">
      <c r="A614" s="3" t="s">
        <v>137</v>
      </c>
      <c r="B614" s="3" t="s">
        <v>563</v>
      </c>
      <c r="C614" s="13"/>
      <c r="D614" s="14" t="s">
        <v>321</v>
      </c>
      <c r="E614" s="15" t="s">
        <v>324</v>
      </c>
      <c r="F614" s="16"/>
      <c r="G614" s="13"/>
      <c r="H614" s="13"/>
      <c r="I614" s="13"/>
      <c r="J614" s="13"/>
      <c r="K614" s="13"/>
      <c r="L614" s="13"/>
      <c r="M614" s="13"/>
      <c r="N614" s="13"/>
    </row>
    <row r="615" spans="1:14" s="18" customFormat="1" x14ac:dyDescent="0.2">
      <c r="A615" s="3" t="s">
        <v>137</v>
      </c>
      <c r="B615" s="3" t="s">
        <v>563</v>
      </c>
      <c r="C615" s="11" t="s">
        <v>201</v>
      </c>
      <c r="D615" s="17" t="s">
        <v>202</v>
      </c>
      <c r="E615" s="11"/>
      <c r="G615" s="18">
        <v>8380329.1599999992</v>
      </c>
      <c r="H615" s="18">
        <v>3756414.629999999</v>
      </c>
      <c r="I615" s="18">
        <v>636444.63000000012</v>
      </c>
      <c r="J615" s="18">
        <v>867651.59999999986</v>
      </c>
      <c r="K615" s="18">
        <v>4752.92</v>
      </c>
      <c r="L615" s="18">
        <v>203292.18</v>
      </c>
      <c r="M615" s="18">
        <f t="shared" ref="M615" si="302">SUM(G615:L615)</f>
        <v>13848885.119999999</v>
      </c>
      <c r="N615" s="11"/>
    </row>
    <row r="616" spans="1:14" x14ac:dyDescent="0.2">
      <c r="A616" s="3" t="s">
        <v>137</v>
      </c>
      <c r="B616" s="3" t="s">
        <v>563</v>
      </c>
      <c r="C616" s="8" t="s">
        <v>201</v>
      </c>
      <c r="D616" s="8" t="s">
        <v>682</v>
      </c>
      <c r="E616" s="12"/>
      <c r="F616" s="12">
        <v>2047.5</v>
      </c>
      <c r="G616" s="8">
        <v>4092.9568547008544</v>
      </c>
      <c r="H616" s="8">
        <v>1834.6347399267395</v>
      </c>
      <c r="I616" s="8">
        <v>310.83986813186817</v>
      </c>
      <c r="J616" s="8">
        <v>423.76146520146511</v>
      </c>
      <c r="K616" s="8">
        <v>2.3213284493284494</v>
      </c>
      <c r="L616" s="8">
        <v>99.287999999999997</v>
      </c>
      <c r="M616" s="8">
        <f t="shared" ref="M616" si="303">IFERROR(M615/$F616,0)</f>
        <v>6763.8022564102557</v>
      </c>
      <c r="N616" s="8"/>
    </row>
    <row r="617" spans="1:14" x14ac:dyDescent="0.2">
      <c r="A617" s="3" t="str">
        <f>A616</f>
        <v>1828</v>
      </c>
      <c r="B617" s="3" t="str">
        <f>B616</f>
        <v>LOGANVALLEY RE-1</v>
      </c>
      <c r="C617" s="8" t="str">
        <f>C616</f>
        <v xml:space="preserve">$ </v>
      </c>
      <c r="D617" s="8" t="s">
        <v>683</v>
      </c>
      <c r="E617" s="12"/>
      <c r="F617" s="12">
        <v>1972</v>
      </c>
      <c r="G617" s="8">
        <v>4249.6598174442188</v>
      </c>
      <c r="H617" s="8">
        <v>1904.8755730223118</v>
      </c>
      <c r="I617" s="8">
        <v>322.74068458417855</v>
      </c>
      <c r="J617" s="8">
        <v>439.98559837728186</v>
      </c>
      <c r="K617" s="8">
        <v>2.4102028397565922</v>
      </c>
      <c r="L617" s="8">
        <v>103.08934077079107</v>
      </c>
      <c r="M617" s="8">
        <f t="shared" ref="M617" si="304">IFERROR(M615/$F617,0)</f>
        <v>7022.7612170385391</v>
      </c>
      <c r="N617" s="8"/>
    </row>
    <row r="618" spans="1:14" x14ac:dyDescent="0.2">
      <c r="A618" s="3" t="s">
        <v>137</v>
      </c>
      <c r="B618" s="3" t="s">
        <v>563</v>
      </c>
      <c r="C618" s="8" t="s">
        <v>200</v>
      </c>
      <c r="D618" s="9" t="s">
        <v>199</v>
      </c>
      <c r="E618" s="12"/>
      <c r="F618" s="12"/>
      <c r="G618" s="12">
        <v>30.849471993059762</v>
      </c>
      <c r="H618" s="12">
        <v>13.828025810206354</v>
      </c>
      <c r="I618" s="12">
        <v>2.3428651086920178</v>
      </c>
      <c r="J618" s="12">
        <v>3.1939788071443114</v>
      </c>
      <c r="K618" s="12">
        <v>1.7496338106277154E-2</v>
      </c>
      <c r="L618" s="12">
        <v>0.74835442541472497</v>
      </c>
      <c r="M618" s="12">
        <f>IFERROR(($M615/#REF!)*100,0)</f>
        <v>0</v>
      </c>
      <c r="N618" s="8"/>
    </row>
    <row r="619" spans="1:14" x14ac:dyDescent="0.2">
      <c r="A619" s="3" t="s">
        <v>137</v>
      </c>
      <c r="B619" s="3" t="s">
        <v>563</v>
      </c>
      <c r="C619" s="8"/>
      <c r="D619" s="8"/>
      <c r="E619" s="12"/>
      <c r="F619" s="12"/>
      <c r="G619" s="8"/>
      <c r="H619" s="8"/>
      <c r="I619" s="8"/>
      <c r="J619" s="8"/>
      <c r="K619" s="8"/>
      <c r="L619" s="8"/>
      <c r="M619" s="8"/>
      <c r="N619" s="8"/>
    </row>
    <row r="620" spans="1:14" x14ac:dyDescent="0.2">
      <c r="A620" s="3" t="s">
        <v>77</v>
      </c>
      <c r="B620" s="3" t="s">
        <v>564</v>
      </c>
      <c r="C620" s="13"/>
      <c r="D620" s="14" t="s">
        <v>321</v>
      </c>
      <c r="E620" s="15" t="s">
        <v>323</v>
      </c>
      <c r="F620" s="16"/>
      <c r="G620" s="13"/>
      <c r="H620" s="13"/>
      <c r="I620" s="13"/>
      <c r="J620" s="13"/>
      <c r="K620" s="13"/>
      <c r="L620" s="13"/>
      <c r="M620" s="13"/>
      <c r="N620" s="13"/>
    </row>
    <row r="621" spans="1:14" s="18" customFormat="1" x14ac:dyDescent="0.2">
      <c r="A621" s="3" t="s">
        <v>77</v>
      </c>
      <c r="B621" s="3" t="s">
        <v>564</v>
      </c>
      <c r="C621" s="11" t="s">
        <v>201</v>
      </c>
      <c r="D621" s="17" t="s">
        <v>202</v>
      </c>
      <c r="E621" s="11"/>
      <c r="G621" s="18">
        <v>1170483.53</v>
      </c>
      <c r="H621" s="18">
        <v>496265.15</v>
      </c>
      <c r="I621" s="18">
        <v>315343.13</v>
      </c>
      <c r="J621" s="18">
        <v>113932.63999999998</v>
      </c>
      <c r="K621" s="18">
        <v>6571.11</v>
      </c>
      <c r="L621" s="18">
        <v>19805.79</v>
      </c>
      <c r="M621" s="18">
        <f t="shared" ref="M621" si="305">SUM(G621:L621)</f>
        <v>2122401.35</v>
      </c>
      <c r="N621" s="11"/>
    </row>
    <row r="622" spans="1:14" x14ac:dyDescent="0.2">
      <c r="A622" s="3" t="s">
        <v>77</v>
      </c>
      <c r="B622" s="3" t="s">
        <v>564</v>
      </c>
      <c r="C622" s="8" t="s">
        <v>201</v>
      </c>
      <c r="D622" s="8" t="s">
        <v>682</v>
      </c>
      <c r="E622" s="12"/>
      <c r="F622" s="12">
        <v>211</v>
      </c>
      <c r="G622" s="8">
        <v>5547.3153080568718</v>
      </c>
      <c r="H622" s="8">
        <v>2351.967535545024</v>
      </c>
      <c r="I622" s="8">
        <v>1494.5172037914692</v>
      </c>
      <c r="J622" s="8">
        <v>539.9651184834122</v>
      </c>
      <c r="K622" s="8">
        <v>31.142701421800947</v>
      </c>
      <c r="L622" s="8">
        <v>93.866303317535554</v>
      </c>
      <c r="M622" s="8">
        <f t="shared" ref="M622" si="306">IFERROR(M621/$F622,0)</f>
        <v>10058.774170616114</v>
      </c>
      <c r="N622" s="8"/>
    </row>
    <row r="623" spans="1:14" x14ac:dyDescent="0.2">
      <c r="A623" s="3" t="str">
        <f>A622</f>
        <v>1850</v>
      </c>
      <c r="B623" s="3" t="str">
        <f>B622</f>
        <v>LOGANFRENCHMAN RE</v>
      </c>
      <c r="C623" s="8" t="str">
        <f>C622</f>
        <v xml:space="preserve">$ </v>
      </c>
      <c r="D623" s="8" t="s">
        <v>683</v>
      </c>
      <c r="E623" s="12"/>
      <c r="F623" s="12">
        <v>221</v>
      </c>
      <c r="G623" s="8">
        <v>5296.30556561086</v>
      </c>
      <c r="H623" s="8">
        <v>2245.5436651583714</v>
      </c>
      <c r="I623" s="8">
        <v>1426.8919909502263</v>
      </c>
      <c r="J623" s="8">
        <v>515.53230769230765</v>
      </c>
      <c r="K623" s="8">
        <v>29.733529411764703</v>
      </c>
      <c r="L623" s="8">
        <v>89.618959276018103</v>
      </c>
      <c r="M623" s="8">
        <f t="shared" ref="M623" si="307">IFERROR(M621/$F623,0)</f>
        <v>9603.6260180995487</v>
      </c>
      <c r="N623" s="8"/>
    </row>
    <row r="624" spans="1:14" x14ac:dyDescent="0.2">
      <c r="A624" s="3" t="s">
        <v>77</v>
      </c>
      <c r="B624" s="3" t="s">
        <v>564</v>
      </c>
      <c r="C624" s="8" t="s">
        <v>200</v>
      </c>
      <c r="D624" s="9" t="s">
        <v>199</v>
      </c>
      <c r="E624" s="12"/>
      <c r="F624" s="12"/>
      <c r="G624" s="12">
        <v>31.279276097415508</v>
      </c>
      <c r="H624" s="12">
        <v>13.261882159397256</v>
      </c>
      <c r="I624" s="12">
        <v>8.4270342776144762</v>
      </c>
      <c r="J624" s="12">
        <v>3.044665227427374</v>
      </c>
      <c r="K624" s="12">
        <v>0.175602269223291</v>
      </c>
      <c r="L624" s="12">
        <v>0.52927765138005067</v>
      </c>
      <c r="M624" s="12">
        <f>IFERROR(($M621/#REF!)*100,0)</f>
        <v>0</v>
      </c>
      <c r="N624" s="8"/>
    </row>
    <row r="625" spans="1:14" x14ac:dyDescent="0.2">
      <c r="A625" s="3" t="s">
        <v>77</v>
      </c>
      <c r="B625" s="3" t="s">
        <v>564</v>
      </c>
      <c r="C625" s="8"/>
      <c r="D625" s="8"/>
      <c r="E625" s="12"/>
      <c r="F625" s="12"/>
      <c r="G625" s="8"/>
      <c r="H625" s="8"/>
      <c r="I625" s="8"/>
      <c r="J625" s="8"/>
      <c r="K625" s="8"/>
      <c r="L625" s="8"/>
      <c r="M625" s="8"/>
      <c r="N625" s="8"/>
    </row>
    <row r="626" spans="1:14" x14ac:dyDescent="0.2">
      <c r="A626" s="3" t="s">
        <v>104</v>
      </c>
      <c r="B626" s="3" t="s">
        <v>565</v>
      </c>
      <c r="C626" s="13"/>
      <c r="D626" s="14" t="s">
        <v>321</v>
      </c>
      <c r="E626" s="15" t="s">
        <v>322</v>
      </c>
      <c r="F626" s="16"/>
      <c r="G626" s="13"/>
      <c r="H626" s="13"/>
      <c r="I626" s="13"/>
      <c r="J626" s="13"/>
      <c r="K626" s="13"/>
      <c r="L626" s="13"/>
      <c r="M626" s="13"/>
      <c r="N626" s="13"/>
    </row>
    <row r="627" spans="1:14" s="18" customFormat="1" x14ac:dyDescent="0.2">
      <c r="A627" s="3" t="s">
        <v>104</v>
      </c>
      <c r="B627" s="3" t="s">
        <v>565</v>
      </c>
      <c r="C627" s="11" t="s">
        <v>201</v>
      </c>
      <c r="D627" s="17" t="s">
        <v>202</v>
      </c>
      <c r="E627" s="11"/>
      <c r="G627" s="18">
        <v>1529946.6900000004</v>
      </c>
      <c r="H627" s="18">
        <v>658317.66</v>
      </c>
      <c r="I627" s="18">
        <v>332678.82</v>
      </c>
      <c r="J627" s="18">
        <v>252350.26999999996</v>
      </c>
      <c r="K627" s="18">
        <v>41379.280000000006</v>
      </c>
      <c r="L627" s="18">
        <v>6399</v>
      </c>
      <c r="M627" s="18">
        <f t="shared" ref="M627" si="308">SUM(G627:L627)</f>
        <v>2821071.72</v>
      </c>
      <c r="N627" s="11"/>
    </row>
    <row r="628" spans="1:14" x14ac:dyDescent="0.2">
      <c r="A628" s="3" t="s">
        <v>104</v>
      </c>
      <c r="B628" s="3" t="s">
        <v>565</v>
      </c>
      <c r="C628" s="8" t="s">
        <v>201</v>
      </c>
      <c r="D628" s="8" t="s">
        <v>682</v>
      </c>
      <c r="E628" s="12"/>
      <c r="F628" s="12">
        <v>319.5</v>
      </c>
      <c r="G628" s="8">
        <v>4788.5655399061043</v>
      </c>
      <c r="H628" s="8">
        <v>2060.4621596244133</v>
      </c>
      <c r="I628" s="8">
        <v>1041.2482629107981</v>
      </c>
      <c r="J628" s="8">
        <v>789.8287010954615</v>
      </c>
      <c r="K628" s="8">
        <v>129.51261345852896</v>
      </c>
      <c r="L628" s="8">
        <v>20.028169014084508</v>
      </c>
      <c r="M628" s="8">
        <f t="shared" ref="M628" si="309">IFERROR(M627/$F628,0)</f>
        <v>8829.6454460093901</v>
      </c>
      <c r="N628" s="8"/>
    </row>
    <row r="629" spans="1:14" x14ac:dyDescent="0.2">
      <c r="A629" s="3" t="str">
        <f>A628</f>
        <v>1860</v>
      </c>
      <c r="B629" s="3" t="str">
        <f>B628</f>
        <v>LOGANBUFFALO RE-4</v>
      </c>
      <c r="C629" s="8" t="str">
        <f>C628</f>
        <v xml:space="preserve">$ </v>
      </c>
      <c r="D629" s="8" t="s">
        <v>683</v>
      </c>
      <c r="E629" s="12"/>
      <c r="F629" s="12">
        <v>314</v>
      </c>
      <c r="G629" s="8">
        <v>4872.4416878980901</v>
      </c>
      <c r="H629" s="8">
        <v>2096.5530573248407</v>
      </c>
      <c r="I629" s="8">
        <v>1059.4866878980893</v>
      </c>
      <c r="J629" s="8">
        <v>803.66328025477696</v>
      </c>
      <c r="K629" s="8">
        <v>131.7811464968153</v>
      </c>
      <c r="L629" s="8">
        <v>20.378980891719745</v>
      </c>
      <c r="M629" s="8">
        <f t="shared" ref="M629" si="310">IFERROR(M627/$F629,0)</f>
        <v>8984.3048407643328</v>
      </c>
      <c r="N629" s="8"/>
    </row>
    <row r="630" spans="1:14" x14ac:dyDescent="0.2">
      <c r="A630" s="3" t="s">
        <v>104</v>
      </c>
      <c r="B630" s="3" t="s">
        <v>565</v>
      </c>
      <c r="C630" s="8" t="s">
        <v>200</v>
      </c>
      <c r="D630" s="9" t="s">
        <v>199</v>
      </c>
      <c r="E630" s="12"/>
      <c r="F630" s="12"/>
      <c r="G630" s="12">
        <v>27.831089227747469</v>
      </c>
      <c r="H630" s="12">
        <v>11.975382969495438</v>
      </c>
      <c r="I630" s="12">
        <v>6.0517232293902588</v>
      </c>
      <c r="J630" s="12">
        <v>4.5904755550771261</v>
      </c>
      <c r="K630" s="12">
        <v>0.7527258573041824</v>
      </c>
      <c r="L630" s="12">
        <v>0.1164034937507241</v>
      </c>
      <c r="M630" s="12">
        <f>IFERROR(($M627/#REF!)*100,0)</f>
        <v>0</v>
      </c>
      <c r="N630" s="8"/>
    </row>
    <row r="631" spans="1:14" x14ac:dyDescent="0.2">
      <c r="A631" s="3" t="s">
        <v>104</v>
      </c>
      <c r="B631" s="3" t="s">
        <v>565</v>
      </c>
      <c r="C631" s="8"/>
      <c r="D631" s="8"/>
      <c r="E631" s="12"/>
      <c r="F631" s="12"/>
      <c r="G631" s="8"/>
      <c r="H631" s="8"/>
      <c r="I631" s="8"/>
      <c r="J631" s="8"/>
      <c r="K631" s="8"/>
      <c r="L631" s="8"/>
      <c r="M631" s="8"/>
      <c r="N631" s="8"/>
    </row>
    <row r="632" spans="1:14" x14ac:dyDescent="0.2">
      <c r="A632" s="3" t="s">
        <v>72</v>
      </c>
      <c r="B632" s="3" t="s">
        <v>566</v>
      </c>
      <c r="C632" s="13"/>
      <c r="D632" s="14" t="s">
        <v>321</v>
      </c>
      <c r="E632" s="15" t="s">
        <v>320</v>
      </c>
      <c r="F632" s="16"/>
      <c r="G632" s="13"/>
      <c r="H632" s="13"/>
      <c r="I632" s="13"/>
      <c r="J632" s="13"/>
      <c r="K632" s="13"/>
      <c r="L632" s="13"/>
      <c r="M632" s="13"/>
      <c r="N632" s="13"/>
    </row>
    <row r="633" spans="1:14" s="18" customFormat="1" x14ac:dyDescent="0.2">
      <c r="A633" s="3" t="s">
        <v>72</v>
      </c>
      <c r="B633" s="3" t="s">
        <v>566</v>
      </c>
      <c r="C633" s="11" t="s">
        <v>201</v>
      </c>
      <c r="D633" s="17" t="s">
        <v>202</v>
      </c>
      <c r="E633" s="11"/>
      <c r="G633" s="18">
        <v>1098097.74</v>
      </c>
      <c r="H633" s="18">
        <v>465045.67000000004</v>
      </c>
      <c r="I633" s="18">
        <v>201897.08000000002</v>
      </c>
      <c r="J633" s="18">
        <v>238859.31999999995</v>
      </c>
      <c r="K633" s="18">
        <v>7512.66</v>
      </c>
      <c r="L633" s="18">
        <v>550</v>
      </c>
      <c r="M633" s="18">
        <f t="shared" ref="M633" si="311">SUM(G633:L633)</f>
        <v>2011962.47</v>
      </c>
      <c r="N633" s="11"/>
    </row>
    <row r="634" spans="1:14" x14ac:dyDescent="0.2">
      <c r="A634" s="3" t="s">
        <v>72</v>
      </c>
      <c r="B634" s="3" t="s">
        <v>566</v>
      </c>
      <c r="C634" s="8" t="s">
        <v>201</v>
      </c>
      <c r="D634" s="8" t="s">
        <v>682</v>
      </c>
      <c r="E634" s="12"/>
      <c r="F634" s="12">
        <v>165</v>
      </c>
      <c r="G634" s="8">
        <v>6655.1378181818181</v>
      </c>
      <c r="H634" s="8">
        <v>2818.4586060606061</v>
      </c>
      <c r="I634" s="8">
        <v>1223.6186666666667</v>
      </c>
      <c r="J634" s="8">
        <v>1447.6322424242421</v>
      </c>
      <c r="K634" s="8">
        <v>45.531272727272729</v>
      </c>
      <c r="L634" s="8">
        <v>3.3333333333333335</v>
      </c>
      <c r="M634" s="8">
        <f t="shared" ref="M634" si="312">IFERROR(M633/$F634,0)</f>
        <v>12193.711939393939</v>
      </c>
      <c r="N634" s="8"/>
    </row>
    <row r="635" spans="1:14" x14ac:dyDescent="0.2">
      <c r="A635" s="3" t="str">
        <f>A634</f>
        <v>1870</v>
      </c>
      <c r="B635" s="3" t="str">
        <f>B634</f>
        <v>LOGANPLATEAU RE-5</v>
      </c>
      <c r="C635" s="8" t="str">
        <f>C634</f>
        <v xml:space="preserve">$ </v>
      </c>
      <c r="D635" s="8" t="s">
        <v>683</v>
      </c>
      <c r="E635" s="12"/>
      <c r="F635" s="12">
        <v>178</v>
      </c>
      <c r="G635" s="8">
        <v>6169.088426966292</v>
      </c>
      <c r="H635" s="8">
        <v>2612.616123595506</v>
      </c>
      <c r="I635" s="8">
        <v>1134.2532584269663</v>
      </c>
      <c r="J635" s="8">
        <v>1341.9062921348311</v>
      </c>
      <c r="K635" s="8">
        <v>42.205955056179775</v>
      </c>
      <c r="L635" s="8">
        <v>3.0898876404494384</v>
      </c>
      <c r="M635" s="8">
        <f t="shared" ref="M635" si="313">IFERROR(M633/$F635,0)</f>
        <v>11303.159943820225</v>
      </c>
      <c r="N635" s="8"/>
    </row>
    <row r="636" spans="1:14" x14ac:dyDescent="0.2">
      <c r="A636" s="3" t="s">
        <v>72</v>
      </c>
      <c r="B636" s="3" t="s">
        <v>566</v>
      </c>
      <c r="C636" s="8" t="s">
        <v>200</v>
      </c>
      <c r="D636" s="9" t="s">
        <v>199</v>
      </c>
      <c r="E636" s="12"/>
      <c r="F636" s="12"/>
      <c r="G636" s="12">
        <v>15.500549106776516</v>
      </c>
      <c r="H636" s="12">
        <v>6.5645005741736497</v>
      </c>
      <c r="I636" s="12">
        <v>2.8499426681770488</v>
      </c>
      <c r="J636" s="12">
        <v>3.3716949633930082</v>
      </c>
      <c r="K636" s="12">
        <v>0.10604734989484238</v>
      </c>
      <c r="L636" s="12">
        <v>7.7637005324563222E-3</v>
      </c>
      <c r="M636" s="12">
        <f>IFERROR(($M633/#REF!)*100,0)</f>
        <v>0</v>
      </c>
      <c r="N636" s="8"/>
    </row>
    <row r="637" spans="1:14" x14ac:dyDescent="0.2">
      <c r="A637" s="3" t="s">
        <v>72</v>
      </c>
      <c r="B637" s="3" t="s">
        <v>566</v>
      </c>
      <c r="C637" s="8"/>
      <c r="D637" s="8"/>
      <c r="E637" s="12"/>
      <c r="F637" s="12"/>
      <c r="G637" s="8"/>
      <c r="H637" s="8"/>
      <c r="I637" s="8"/>
      <c r="J637" s="8"/>
      <c r="K637" s="8"/>
      <c r="L637" s="8"/>
      <c r="M637" s="8"/>
      <c r="N637" s="8"/>
    </row>
    <row r="638" spans="1:14" x14ac:dyDescent="0.2">
      <c r="A638" s="3" t="s">
        <v>158</v>
      </c>
      <c r="B638" s="3" t="s">
        <v>567</v>
      </c>
      <c r="C638" s="13"/>
      <c r="D638" s="14" t="s">
        <v>317</v>
      </c>
      <c r="E638" s="15" t="s">
        <v>319</v>
      </c>
      <c r="F638" s="16"/>
      <c r="G638" s="13"/>
      <c r="H638" s="13"/>
      <c r="I638" s="13"/>
      <c r="J638" s="13"/>
      <c r="K638" s="13"/>
      <c r="L638" s="13"/>
      <c r="M638" s="13"/>
      <c r="N638" s="13"/>
    </row>
    <row r="639" spans="1:14" s="18" customFormat="1" x14ac:dyDescent="0.2">
      <c r="A639" s="3" t="s">
        <v>158</v>
      </c>
      <c r="B639" s="3" t="s">
        <v>567</v>
      </c>
      <c r="C639" s="11" t="s">
        <v>201</v>
      </c>
      <c r="D639" s="17" t="s">
        <v>202</v>
      </c>
      <c r="E639" s="11"/>
      <c r="G639" s="18">
        <v>1111538.08</v>
      </c>
      <c r="H639" s="18">
        <v>305449.17</v>
      </c>
      <c r="I639" s="18">
        <v>38488.300000000003</v>
      </c>
      <c r="J639" s="18">
        <v>142612.71</v>
      </c>
      <c r="K639" s="18">
        <v>25702.07</v>
      </c>
      <c r="L639" s="18">
        <v>7507.35</v>
      </c>
      <c r="M639" s="18">
        <f t="shared" ref="M639" si="314">SUM(G639:L639)</f>
        <v>1631297.6800000002</v>
      </c>
      <c r="N639" s="11"/>
    </row>
    <row r="640" spans="1:14" x14ac:dyDescent="0.2">
      <c r="A640" s="3" t="s">
        <v>158</v>
      </c>
      <c r="B640" s="3" t="s">
        <v>567</v>
      </c>
      <c r="C640" s="8" t="s">
        <v>201</v>
      </c>
      <c r="D640" s="8" t="s">
        <v>682</v>
      </c>
      <c r="E640" s="12"/>
      <c r="F640" s="12">
        <v>163.30000000000001</v>
      </c>
      <c r="G640" s="8">
        <v>6806.7243110838945</v>
      </c>
      <c r="H640" s="8">
        <v>1870.4786895284749</v>
      </c>
      <c r="I640" s="8">
        <v>235.69075321494182</v>
      </c>
      <c r="J640" s="8">
        <v>873.31726883037345</v>
      </c>
      <c r="K640" s="8">
        <v>157.39173300673605</v>
      </c>
      <c r="L640" s="8">
        <v>45.972749540722596</v>
      </c>
      <c r="M640" s="8">
        <f t="shared" ref="M640" si="315">IFERROR(M639/$F640,0)</f>
        <v>9989.5755052051445</v>
      </c>
      <c r="N640" s="8"/>
    </row>
    <row r="641" spans="1:14" x14ac:dyDescent="0.2">
      <c r="A641" s="3" t="str">
        <f>A640</f>
        <v>1980</v>
      </c>
      <c r="B641" s="3" t="str">
        <f>B640</f>
        <v>MESADE BEQUE 49J</v>
      </c>
      <c r="C641" s="8" t="str">
        <f>C640</f>
        <v xml:space="preserve">$ </v>
      </c>
      <c r="D641" s="8" t="s">
        <v>683</v>
      </c>
      <c r="E641" s="12"/>
      <c r="F641" s="12">
        <v>170</v>
      </c>
      <c r="G641" s="8">
        <v>6538.4592941176479</v>
      </c>
      <c r="H641" s="8">
        <v>1796.7598235294117</v>
      </c>
      <c r="I641" s="8">
        <v>226.40176470588236</v>
      </c>
      <c r="J641" s="8">
        <v>838.89829411764697</v>
      </c>
      <c r="K641" s="8">
        <v>151.18864705882353</v>
      </c>
      <c r="L641" s="8">
        <v>44.160882352941179</v>
      </c>
      <c r="M641" s="8">
        <f t="shared" ref="M641" si="316">IFERROR(M639/$F641,0)</f>
        <v>9595.8687058823543</v>
      </c>
      <c r="N641" s="8"/>
    </row>
    <row r="642" spans="1:14" x14ac:dyDescent="0.2">
      <c r="A642" s="3" t="s">
        <v>158</v>
      </c>
      <c r="B642" s="3" t="s">
        <v>567</v>
      </c>
      <c r="C642" s="8" t="s">
        <v>200</v>
      </c>
      <c r="D642" s="9" t="s">
        <v>199</v>
      </c>
      <c r="E642" s="12"/>
      <c r="F642" s="12"/>
      <c r="G642" s="12">
        <v>24.468365646568376</v>
      </c>
      <c r="H642" s="12">
        <v>6.7238739836972767</v>
      </c>
      <c r="I642" s="12">
        <v>0.84724564498484622</v>
      </c>
      <c r="J642" s="12">
        <v>3.139343578879473</v>
      </c>
      <c r="K642" s="12">
        <v>0.56578146799405704</v>
      </c>
      <c r="L642" s="12">
        <v>0.16525982163091085</v>
      </c>
      <c r="M642" s="12">
        <f>IFERROR(($M639/#REF!)*100,0)</f>
        <v>0</v>
      </c>
      <c r="N642" s="8"/>
    </row>
    <row r="643" spans="1:14" x14ac:dyDescent="0.2">
      <c r="A643" s="3" t="s">
        <v>158</v>
      </c>
      <c r="B643" s="3" t="s">
        <v>567</v>
      </c>
      <c r="C643" s="8"/>
      <c r="D643" s="8"/>
      <c r="E643" s="12"/>
      <c r="F643" s="12"/>
      <c r="G643" s="8"/>
      <c r="H643" s="8"/>
      <c r="I643" s="8"/>
      <c r="J643" s="8"/>
      <c r="K643" s="8"/>
      <c r="L643" s="8"/>
      <c r="M643" s="8"/>
      <c r="N643" s="8"/>
    </row>
    <row r="644" spans="1:14" x14ac:dyDescent="0.2">
      <c r="A644" s="3" t="s">
        <v>40</v>
      </c>
      <c r="B644" s="3" t="s">
        <v>568</v>
      </c>
      <c r="C644" s="13"/>
      <c r="D644" s="14" t="s">
        <v>317</v>
      </c>
      <c r="E644" s="15" t="s">
        <v>318</v>
      </c>
      <c r="F644" s="16"/>
      <c r="G644" s="13"/>
      <c r="H644" s="13"/>
      <c r="I644" s="13"/>
      <c r="J644" s="13"/>
      <c r="K644" s="13"/>
      <c r="L644" s="13"/>
      <c r="M644" s="13"/>
      <c r="N644" s="13"/>
    </row>
    <row r="645" spans="1:14" s="18" customFormat="1" x14ac:dyDescent="0.2">
      <c r="A645" s="3" t="s">
        <v>40</v>
      </c>
      <c r="B645" s="3" t="s">
        <v>568</v>
      </c>
      <c r="C645" s="11" t="s">
        <v>201</v>
      </c>
      <c r="D645" s="17" t="s">
        <v>202</v>
      </c>
      <c r="E645" s="11"/>
      <c r="G645" s="18">
        <v>1869467.3599999999</v>
      </c>
      <c r="H645" s="18">
        <v>542570.92000000004</v>
      </c>
      <c r="I645" s="18">
        <v>193180.87</v>
      </c>
      <c r="J645" s="18">
        <v>366546.93</v>
      </c>
      <c r="K645" s="18">
        <v>19375</v>
      </c>
      <c r="L645" s="18">
        <v>0</v>
      </c>
      <c r="M645" s="18">
        <f t="shared" ref="M645" si="317">SUM(G645:L645)</f>
        <v>2991141.08</v>
      </c>
      <c r="N645" s="11"/>
    </row>
    <row r="646" spans="1:14" x14ac:dyDescent="0.2">
      <c r="A646" s="3" t="s">
        <v>40</v>
      </c>
      <c r="B646" s="3" t="s">
        <v>568</v>
      </c>
      <c r="C646" s="8" t="s">
        <v>201</v>
      </c>
      <c r="D646" s="8" t="s">
        <v>682</v>
      </c>
      <c r="E646" s="12"/>
      <c r="F646" s="12">
        <v>355</v>
      </c>
      <c r="G646" s="8">
        <v>5266.1052394366197</v>
      </c>
      <c r="H646" s="8">
        <v>1528.3687887323945</v>
      </c>
      <c r="I646" s="8">
        <v>544.17146478873235</v>
      </c>
      <c r="J646" s="8">
        <v>1032.5265633802817</v>
      </c>
      <c r="K646" s="8">
        <v>54.577464788732392</v>
      </c>
      <c r="L646" s="8">
        <v>0</v>
      </c>
      <c r="M646" s="8">
        <f t="shared" ref="M646" si="318">IFERROR(M645/$F646,0)</f>
        <v>8425.7495211267615</v>
      </c>
      <c r="N646" s="8"/>
    </row>
    <row r="647" spans="1:14" x14ac:dyDescent="0.2">
      <c r="A647" s="3" t="str">
        <f>A646</f>
        <v>1990</v>
      </c>
      <c r="B647" s="3" t="str">
        <f>B646</f>
        <v>MESAPLATEAU VALL</v>
      </c>
      <c r="C647" s="8" t="str">
        <f>C646</f>
        <v xml:space="preserve">$ </v>
      </c>
      <c r="D647" s="8" t="s">
        <v>683</v>
      </c>
      <c r="E647" s="12"/>
      <c r="F647" s="12">
        <v>314</v>
      </c>
      <c r="G647" s="8">
        <v>5953.717707006369</v>
      </c>
      <c r="H647" s="8">
        <v>1727.9328662420382</v>
      </c>
      <c r="I647" s="8">
        <v>615.22570063694263</v>
      </c>
      <c r="J647" s="8">
        <v>1167.3469108280256</v>
      </c>
      <c r="K647" s="8">
        <v>61.703821656050955</v>
      </c>
      <c r="L647" s="8">
        <v>0</v>
      </c>
      <c r="M647" s="8">
        <f t="shared" ref="M647" si="319">IFERROR(M645/$F647,0)</f>
        <v>9525.9270063694275</v>
      </c>
      <c r="N647" s="8"/>
    </row>
    <row r="648" spans="1:14" x14ac:dyDescent="0.2">
      <c r="A648" s="3" t="s">
        <v>40</v>
      </c>
      <c r="B648" s="3" t="s">
        <v>568</v>
      </c>
      <c r="C648" s="8" t="s">
        <v>200</v>
      </c>
      <c r="D648" s="9" t="s">
        <v>199</v>
      </c>
      <c r="E648" s="12"/>
      <c r="F648" s="12"/>
      <c r="G648" s="12">
        <v>32.380432084443264</v>
      </c>
      <c r="H648" s="12">
        <v>9.3976932691961537</v>
      </c>
      <c r="I648" s="12">
        <v>3.3460226024211859</v>
      </c>
      <c r="J648" s="12">
        <v>6.3488393681429027</v>
      </c>
      <c r="K648" s="12">
        <v>0.33558803168196971</v>
      </c>
      <c r="L648" s="12">
        <v>0</v>
      </c>
      <c r="M648" s="12">
        <f>IFERROR(($M645/#REF!)*100,0)</f>
        <v>0</v>
      </c>
      <c r="N648" s="8"/>
    </row>
    <row r="649" spans="1:14" x14ac:dyDescent="0.2">
      <c r="A649" s="3" t="s">
        <v>40</v>
      </c>
      <c r="B649" s="3" t="s">
        <v>568</v>
      </c>
      <c r="C649" s="8"/>
      <c r="D649" s="8"/>
      <c r="E649" s="12"/>
      <c r="F649" s="12"/>
      <c r="G649" s="8"/>
      <c r="H649" s="8"/>
      <c r="I649" s="8"/>
      <c r="J649" s="8"/>
      <c r="K649" s="8"/>
      <c r="L649" s="8"/>
      <c r="M649" s="8"/>
      <c r="N649" s="8"/>
    </row>
    <row r="650" spans="1:14" x14ac:dyDescent="0.2">
      <c r="A650" s="3" t="s">
        <v>36</v>
      </c>
      <c r="B650" s="3" t="s">
        <v>569</v>
      </c>
      <c r="C650" s="13"/>
      <c r="D650" s="14" t="s">
        <v>317</v>
      </c>
      <c r="E650" s="15" t="s">
        <v>316</v>
      </c>
      <c r="F650" s="16"/>
      <c r="G650" s="13"/>
      <c r="H650" s="13"/>
      <c r="I650" s="13"/>
      <c r="J650" s="13"/>
      <c r="K650" s="13"/>
      <c r="L650" s="13"/>
      <c r="M650" s="13"/>
      <c r="N650" s="13"/>
    </row>
    <row r="651" spans="1:14" s="18" customFormat="1" x14ac:dyDescent="0.2">
      <c r="A651" s="3" t="s">
        <v>36</v>
      </c>
      <c r="B651" s="3" t="s">
        <v>569</v>
      </c>
      <c r="C651" s="11" t="s">
        <v>201</v>
      </c>
      <c r="D651" s="17" t="s">
        <v>202</v>
      </c>
      <c r="E651" s="11"/>
      <c r="G651" s="18">
        <v>90948134.070000008</v>
      </c>
      <c r="H651" s="18">
        <v>37642062.220000088</v>
      </c>
      <c r="I651" s="18">
        <v>16501446.600000001</v>
      </c>
      <c r="J651" s="18">
        <v>9238484.0200000051</v>
      </c>
      <c r="K651" s="18">
        <v>531686.96999999986</v>
      </c>
      <c r="L651" s="18">
        <v>870185.14000000013</v>
      </c>
      <c r="M651" s="18">
        <f t="shared" ref="M651" si="320">SUM(G651:L651)</f>
        <v>155731999.0200001</v>
      </c>
      <c r="N651" s="11"/>
    </row>
    <row r="652" spans="1:14" x14ac:dyDescent="0.2">
      <c r="A652" s="3" t="s">
        <v>36</v>
      </c>
      <c r="B652" s="3" t="s">
        <v>569</v>
      </c>
      <c r="C652" s="8" t="s">
        <v>201</v>
      </c>
      <c r="D652" s="8" t="s">
        <v>682</v>
      </c>
      <c r="E652" s="12"/>
      <c r="F652" s="12">
        <v>20845.22</v>
      </c>
      <c r="G652" s="8">
        <v>4363.0210700582675</v>
      </c>
      <c r="H652" s="8">
        <v>1805.7886757731551</v>
      </c>
      <c r="I652" s="8">
        <v>791.61777136437036</v>
      </c>
      <c r="J652" s="8">
        <v>443.19436398368566</v>
      </c>
      <c r="K652" s="8">
        <v>25.506421616082719</v>
      </c>
      <c r="L652" s="8">
        <v>41.745068653628991</v>
      </c>
      <c r="M652" s="8">
        <f t="shared" ref="M652" si="321">IFERROR(M651/$F652,0)</f>
        <v>7470.87337144919</v>
      </c>
      <c r="N652" s="8"/>
    </row>
    <row r="653" spans="1:14" x14ac:dyDescent="0.2">
      <c r="A653" s="3" t="str">
        <f>A652</f>
        <v>2000</v>
      </c>
      <c r="B653" s="3" t="str">
        <f>B652</f>
        <v xml:space="preserve">MESAMESA COUNTY </v>
      </c>
      <c r="C653" s="8" t="str">
        <f>C652</f>
        <v xml:space="preserve">$ </v>
      </c>
      <c r="D653" s="8" t="s">
        <v>683</v>
      </c>
      <c r="E653" s="12"/>
      <c r="F653" s="12">
        <v>20851</v>
      </c>
      <c r="G653" s="8">
        <v>4361.8116191069976</v>
      </c>
      <c r="H653" s="8">
        <v>1805.2881022492968</v>
      </c>
      <c r="I653" s="8">
        <v>791.39833101529905</v>
      </c>
      <c r="J653" s="8">
        <v>443.07150832094408</v>
      </c>
      <c r="K653" s="8">
        <v>25.499351110258495</v>
      </c>
      <c r="L653" s="8">
        <v>41.733496714785865</v>
      </c>
      <c r="M653" s="8">
        <f t="shared" ref="M653" si="322">IFERROR(M651/$F653,0)</f>
        <v>7468.8024085175821</v>
      </c>
      <c r="N653" s="8"/>
    </row>
    <row r="654" spans="1:14" x14ac:dyDescent="0.2">
      <c r="A654" s="3" t="s">
        <v>36</v>
      </c>
      <c r="B654" s="3" t="s">
        <v>569</v>
      </c>
      <c r="C654" s="8" t="s">
        <v>200</v>
      </c>
      <c r="D654" s="9" t="s">
        <v>199</v>
      </c>
      <c r="E654" s="12"/>
      <c r="F654" s="12"/>
      <c r="G654" s="12">
        <v>23.664876791027975</v>
      </c>
      <c r="H654" s="12">
        <v>9.794535904506775</v>
      </c>
      <c r="I654" s="12">
        <v>4.293707668176765</v>
      </c>
      <c r="J654" s="12">
        <v>2.4038710447969165</v>
      </c>
      <c r="K654" s="12">
        <v>0.13834595690287352</v>
      </c>
      <c r="L654" s="12">
        <v>0.22642382203942485</v>
      </c>
      <c r="M654" s="12">
        <f>IFERROR(($M651/#REF!)*100,0)</f>
        <v>0</v>
      </c>
      <c r="N654" s="8"/>
    </row>
    <row r="655" spans="1:14" x14ac:dyDescent="0.2">
      <c r="A655" s="3" t="s">
        <v>36</v>
      </c>
      <c r="B655" s="3" t="s">
        <v>569</v>
      </c>
      <c r="C655" s="8"/>
      <c r="D655" s="8"/>
      <c r="E655" s="12"/>
      <c r="F655" s="12"/>
      <c r="G655" s="8"/>
      <c r="H655" s="8"/>
      <c r="I655" s="8"/>
      <c r="J655" s="8"/>
      <c r="K655" s="8"/>
      <c r="L655" s="8"/>
      <c r="M655" s="8"/>
      <c r="N655" s="8"/>
    </row>
    <row r="656" spans="1:14" x14ac:dyDescent="0.2">
      <c r="A656" s="3" t="s">
        <v>130</v>
      </c>
      <c r="B656" s="3" t="s">
        <v>570</v>
      </c>
      <c r="C656" s="13"/>
      <c r="D656" s="14" t="s">
        <v>315</v>
      </c>
      <c r="E656" s="15" t="s">
        <v>314</v>
      </c>
      <c r="F656" s="16"/>
      <c r="G656" s="13"/>
      <c r="H656" s="13"/>
      <c r="I656" s="13"/>
      <c r="J656" s="13"/>
      <c r="K656" s="13"/>
      <c r="L656" s="13"/>
      <c r="M656" s="13"/>
      <c r="N656" s="13"/>
    </row>
    <row r="657" spans="1:14" s="18" customFormat="1" x14ac:dyDescent="0.2">
      <c r="A657" s="3" t="s">
        <v>130</v>
      </c>
      <c r="B657" s="3" t="s">
        <v>570</v>
      </c>
      <c r="C657" s="11" t="s">
        <v>201</v>
      </c>
      <c r="D657" s="17" t="s">
        <v>202</v>
      </c>
      <c r="E657" s="11"/>
      <c r="G657" s="18">
        <v>798970.2</v>
      </c>
      <c r="H657" s="18">
        <v>343956.76999999996</v>
      </c>
      <c r="I657" s="18">
        <v>118281.61</v>
      </c>
      <c r="J657" s="18">
        <v>62581.46</v>
      </c>
      <c r="K657" s="18">
        <v>9605.619999999999</v>
      </c>
      <c r="L657" s="18">
        <v>3293</v>
      </c>
      <c r="M657" s="18">
        <f t="shared" ref="M657" si="323">SUM(G657:L657)</f>
        <v>1336688.6600000001</v>
      </c>
      <c r="N657" s="11"/>
    </row>
    <row r="658" spans="1:14" x14ac:dyDescent="0.2">
      <c r="A658" s="3" t="s">
        <v>130</v>
      </c>
      <c r="B658" s="3" t="s">
        <v>570</v>
      </c>
      <c r="C658" s="8" t="s">
        <v>201</v>
      </c>
      <c r="D658" s="8" t="s">
        <v>682</v>
      </c>
      <c r="E658" s="12"/>
      <c r="F658" s="12">
        <v>89.5</v>
      </c>
      <c r="G658" s="8">
        <v>8927.0413407821216</v>
      </c>
      <c r="H658" s="8">
        <v>3843.0924022346362</v>
      </c>
      <c r="I658" s="8">
        <v>1321.5822346368716</v>
      </c>
      <c r="J658" s="8">
        <v>699.23418994413407</v>
      </c>
      <c r="K658" s="8">
        <v>107.3253631284916</v>
      </c>
      <c r="L658" s="8">
        <v>36.793296089385478</v>
      </c>
      <c r="M658" s="8">
        <f t="shared" ref="M658" si="324">IFERROR(M657/$F658,0)</f>
        <v>14935.068826815645</v>
      </c>
      <c r="N658" s="8"/>
    </row>
    <row r="659" spans="1:14" x14ac:dyDescent="0.2">
      <c r="A659" s="3" t="str">
        <f>A658</f>
        <v>2010</v>
      </c>
      <c r="B659" s="3" t="str">
        <f>B658</f>
        <v>MINERCREEDE CONSO</v>
      </c>
      <c r="C659" s="8" t="str">
        <f>C658</f>
        <v xml:space="preserve">$ </v>
      </c>
      <c r="D659" s="8" t="s">
        <v>683</v>
      </c>
      <c r="E659" s="12"/>
      <c r="F659" s="12">
        <v>86</v>
      </c>
      <c r="G659" s="8">
        <v>9290.3511627906973</v>
      </c>
      <c r="H659" s="8">
        <v>3999.4973255813948</v>
      </c>
      <c r="I659" s="8">
        <v>1375.3675581395348</v>
      </c>
      <c r="J659" s="8">
        <v>727.6913953488372</v>
      </c>
      <c r="K659" s="8">
        <v>111.69325581395347</v>
      </c>
      <c r="L659" s="8">
        <v>38.290697674418603</v>
      </c>
      <c r="M659" s="8">
        <f t="shared" ref="M659" si="325">IFERROR(M657/$F659,0)</f>
        <v>15542.891395348839</v>
      </c>
      <c r="N659" s="8"/>
    </row>
    <row r="660" spans="1:14" x14ac:dyDescent="0.2">
      <c r="A660" s="3" t="s">
        <v>130</v>
      </c>
      <c r="B660" s="3" t="s">
        <v>570</v>
      </c>
      <c r="C660" s="8" t="s">
        <v>200</v>
      </c>
      <c r="D660" s="9" t="s">
        <v>199</v>
      </c>
      <c r="E660" s="12"/>
      <c r="F660" s="12"/>
      <c r="G660" s="12">
        <v>25.691349204257303</v>
      </c>
      <c r="H660" s="12">
        <v>11.060129012619509</v>
      </c>
      <c r="I660" s="12">
        <v>3.803413627882207</v>
      </c>
      <c r="J660" s="12">
        <v>2.0123430668280999</v>
      </c>
      <c r="K660" s="12">
        <v>0.30887427058405686</v>
      </c>
      <c r="L660" s="12">
        <v>0.10588832090310665</v>
      </c>
      <c r="M660" s="12">
        <f>IFERROR(($M657/#REF!)*100,0)</f>
        <v>0</v>
      </c>
      <c r="N660" s="8"/>
    </row>
    <row r="661" spans="1:14" x14ac:dyDescent="0.2">
      <c r="A661" s="3" t="s">
        <v>130</v>
      </c>
      <c r="B661" s="3" t="s">
        <v>570</v>
      </c>
      <c r="C661" s="8"/>
      <c r="D661" s="8"/>
      <c r="E661" s="12"/>
      <c r="F661" s="12"/>
      <c r="G661" s="8"/>
      <c r="H661" s="8"/>
      <c r="I661" s="8"/>
      <c r="J661" s="8"/>
      <c r="K661" s="8"/>
      <c r="L661" s="8"/>
      <c r="M661" s="8"/>
      <c r="N661" s="8"/>
    </row>
    <row r="662" spans="1:14" x14ac:dyDescent="0.2">
      <c r="A662" s="3" t="s">
        <v>171</v>
      </c>
      <c r="B662" s="3" t="s">
        <v>571</v>
      </c>
      <c r="C662" s="13"/>
      <c r="D662" s="14" t="s">
        <v>313</v>
      </c>
      <c r="E662" s="15" t="s">
        <v>312</v>
      </c>
      <c r="F662" s="16"/>
      <c r="G662" s="13"/>
      <c r="H662" s="13"/>
      <c r="I662" s="13"/>
      <c r="J662" s="13"/>
      <c r="K662" s="13"/>
      <c r="L662" s="13"/>
      <c r="M662" s="13"/>
      <c r="N662" s="13"/>
    </row>
    <row r="663" spans="1:14" s="18" customFormat="1" x14ac:dyDescent="0.2">
      <c r="A663" s="3" t="s">
        <v>171</v>
      </c>
      <c r="B663" s="3" t="s">
        <v>571</v>
      </c>
      <c r="C663" s="11" t="s">
        <v>201</v>
      </c>
      <c r="D663" s="17" t="s">
        <v>202</v>
      </c>
      <c r="E663" s="11"/>
      <c r="G663" s="18">
        <v>9625133.4900000002</v>
      </c>
      <c r="H663" s="18">
        <v>3764331.61</v>
      </c>
      <c r="I663" s="18">
        <v>1252007.3800000001</v>
      </c>
      <c r="J663" s="18">
        <v>394316.77</v>
      </c>
      <c r="K663" s="18">
        <v>645560.89</v>
      </c>
      <c r="L663" s="18">
        <v>415178.76</v>
      </c>
      <c r="M663" s="18">
        <f t="shared" ref="M663" si="326">SUM(G663:L663)</f>
        <v>16096528.9</v>
      </c>
      <c r="N663" s="11"/>
    </row>
    <row r="664" spans="1:14" x14ac:dyDescent="0.2">
      <c r="A664" s="3" t="s">
        <v>171</v>
      </c>
      <c r="B664" s="3" t="s">
        <v>571</v>
      </c>
      <c r="C664" s="8" t="s">
        <v>201</v>
      </c>
      <c r="D664" s="8" t="s">
        <v>682</v>
      </c>
      <c r="E664" s="12"/>
      <c r="F664" s="12">
        <v>2057</v>
      </c>
      <c r="G664" s="8">
        <v>4679.2092805055909</v>
      </c>
      <c r="H664" s="8">
        <v>1830.0105055906658</v>
      </c>
      <c r="I664" s="8">
        <v>608.65696645600394</v>
      </c>
      <c r="J664" s="8">
        <v>191.69507535245504</v>
      </c>
      <c r="K664" s="8">
        <v>313.83611570247933</v>
      </c>
      <c r="L664" s="8">
        <v>201.83702479338842</v>
      </c>
      <c r="M664" s="8">
        <f t="shared" ref="M664" si="327">IFERROR(M663/$F664,0)</f>
        <v>7825.2449684005833</v>
      </c>
      <c r="N664" s="8"/>
    </row>
    <row r="665" spans="1:14" x14ac:dyDescent="0.2">
      <c r="A665" s="3" t="str">
        <f>A664</f>
        <v>2020</v>
      </c>
      <c r="B665" s="3" t="str">
        <f>B664</f>
        <v>MOFFAMOFFAT COUNT</v>
      </c>
      <c r="C665" s="8" t="str">
        <f>C664</f>
        <v xml:space="preserve">$ </v>
      </c>
      <c r="D665" s="8" t="s">
        <v>683</v>
      </c>
      <c r="E665" s="12"/>
      <c r="F665" s="12">
        <v>2121</v>
      </c>
      <c r="G665" s="8">
        <v>4538.0167326732671</v>
      </c>
      <c r="H665" s="8">
        <v>1774.7909523809524</v>
      </c>
      <c r="I665" s="8">
        <v>590.2910796793966</v>
      </c>
      <c r="J665" s="8">
        <v>185.91078264969354</v>
      </c>
      <c r="K665" s="8">
        <v>304.36628477133428</v>
      </c>
      <c r="L665" s="8">
        <v>195.74670438472418</v>
      </c>
      <c r="M665" s="8">
        <f t="shared" ref="M665" si="328">IFERROR(M663/$F665,0)</f>
        <v>7589.1225365393684</v>
      </c>
      <c r="N665" s="8"/>
    </row>
    <row r="666" spans="1:14" x14ac:dyDescent="0.2">
      <c r="A666" s="3" t="s">
        <v>171</v>
      </c>
      <c r="B666" s="3" t="s">
        <v>571</v>
      </c>
      <c r="C666" s="8" t="s">
        <v>200</v>
      </c>
      <c r="D666" s="9" t="s">
        <v>199</v>
      </c>
      <c r="E666" s="12"/>
      <c r="F666" s="12"/>
      <c r="G666" s="12">
        <v>28.300121228893151</v>
      </c>
      <c r="H666" s="12">
        <v>11.068006591226458</v>
      </c>
      <c r="I666" s="12">
        <v>3.6811916084364764</v>
      </c>
      <c r="J666" s="12">
        <v>1.1593826106598317</v>
      </c>
      <c r="K666" s="12">
        <v>1.8980985008273537</v>
      </c>
      <c r="L666" s="12">
        <v>1.220721692002376</v>
      </c>
      <c r="M666" s="12">
        <f>IFERROR(($M663/#REF!)*100,0)</f>
        <v>0</v>
      </c>
      <c r="N666" s="8"/>
    </row>
    <row r="667" spans="1:14" x14ac:dyDescent="0.2">
      <c r="A667" s="3" t="s">
        <v>171</v>
      </c>
      <c r="B667" s="3" t="s">
        <v>571</v>
      </c>
      <c r="C667" s="8"/>
      <c r="D667" s="8"/>
      <c r="E667" s="12"/>
      <c r="F667" s="12"/>
      <c r="G667" s="8"/>
      <c r="H667" s="8"/>
      <c r="I667" s="8"/>
      <c r="J667" s="8"/>
      <c r="K667" s="8"/>
      <c r="L667" s="8"/>
      <c r="M667" s="8"/>
      <c r="N667" s="8"/>
    </row>
    <row r="668" spans="1:14" x14ac:dyDescent="0.2">
      <c r="A668" s="3" t="s">
        <v>124</v>
      </c>
      <c r="B668" s="3" t="s">
        <v>572</v>
      </c>
      <c r="C668" s="13"/>
      <c r="D668" s="14" t="s">
        <v>309</v>
      </c>
      <c r="E668" s="15" t="s">
        <v>311</v>
      </c>
      <c r="F668" s="16"/>
      <c r="G668" s="13"/>
      <c r="H668" s="13"/>
      <c r="I668" s="13"/>
      <c r="J668" s="13"/>
      <c r="K668" s="13"/>
      <c r="L668" s="13"/>
      <c r="M668" s="13"/>
      <c r="N668" s="13"/>
    </row>
    <row r="669" spans="1:14" s="18" customFormat="1" x14ac:dyDescent="0.2">
      <c r="A669" s="3" t="s">
        <v>124</v>
      </c>
      <c r="B669" s="3" t="s">
        <v>572</v>
      </c>
      <c r="C669" s="11" t="s">
        <v>201</v>
      </c>
      <c r="D669" s="17" t="s">
        <v>202</v>
      </c>
      <c r="E669" s="11"/>
      <c r="G669" s="18">
        <v>10090715.880000001</v>
      </c>
      <c r="H669" s="18">
        <v>4412842.7499999991</v>
      </c>
      <c r="I669" s="18">
        <v>1455940.6</v>
      </c>
      <c r="J669" s="18">
        <v>1349383.0200000003</v>
      </c>
      <c r="K669" s="18">
        <v>3865.99</v>
      </c>
      <c r="L669" s="18">
        <v>156</v>
      </c>
      <c r="M669" s="18">
        <f t="shared" ref="M669" si="329">SUM(G669:L669)</f>
        <v>17312904.239999998</v>
      </c>
      <c r="N669" s="11"/>
    </row>
    <row r="670" spans="1:14" x14ac:dyDescent="0.2">
      <c r="A670" s="3" t="s">
        <v>124</v>
      </c>
      <c r="B670" s="3" t="s">
        <v>572</v>
      </c>
      <c r="C670" s="8" t="s">
        <v>201</v>
      </c>
      <c r="D670" s="8" t="s">
        <v>682</v>
      </c>
      <c r="E670" s="12"/>
      <c r="F670" s="12">
        <v>2616.4</v>
      </c>
      <c r="G670" s="8">
        <v>3856.7175814095704</v>
      </c>
      <c r="H670" s="8">
        <v>1686.6086034245525</v>
      </c>
      <c r="I670" s="8">
        <v>556.46713040819452</v>
      </c>
      <c r="J670" s="8">
        <v>515.74033786882751</v>
      </c>
      <c r="K670" s="8">
        <v>1.4775989909799723</v>
      </c>
      <c r="L670" s="8">
        <v>5.9623910717015748E-2</v>
      </c>
      <c r="M670" s="8">
        <f t="shared" ref="M670" si="330">IFERROR(M669/$F670,0)</f>
        <v>6617.0708760128409</v>
      </c>
      <c r="N670" s="8"/>
    </row>
    <row r="671" spans="1:14" x14ac:dyDescent="0.2">
      <c r="A671" s="3" t="str">
        <f>A670</f>
        <v>2035</v>
      </c>
      <c r="B671" s="3" t="str">
        <f>B670</f>
        <v>MONTEMONTEZUMA-CO</v>
      </c>
      <c r="C671" s="8" t="str">
        <f>C670</f>
        <v xml:space="preserve">$ </v>
      </c>
      <c r="D671" s="8" t="s">
        <v>683</v>
      </c>
      <c r="E671" s="12"/>
      <c r="F671" s="12">
        <v>2461</v>
      </c>
      <c r="G671" s="8">
        <v>4100.2502559934992</v>
      </c>
      <c r="H671" s="8">
        <v>1793.1096099146685</v>
      </c>
      <c r="I671" s="8">
        <v>591.60528240552628</v>
      </c>
      <c r="J671" s="8">
        <v>548.30679398618463</v>
      </c>
      <c r="K671" s="8">
        <v>1.5709020723283218</v>
      </c>
      <c r="L671" s="8">
        <v>6.3388866314506298E-2</v>
      </c>
      <c r="M671" s="8">
        <f t="shared" ref="M671" si="331">IFERROR(M669/$F671,0)</f>
        <v>7034.9062332385201</v>
      </c>
      <c r="N671" s="8"/>
    </row>
    <row r="672" spans="1:14" x14ac:dyDescent="0.2">
      <c r="A672" s="3" t="s">
        <v>124</v>
      </c>
      <c r="B672" s="3" t="s">
        <v>572</v>
      </c>
      <c r="C672" s="8" t="s">
        <v>200</v>
      </c>
      <c r="D672" s="9" t="s">
        <v>199</v>
      </c>
      <c r="E672" s="12"/>
      <c r="F672" s="12"/>
      <c r="G672" s="12">
        <v>24.933857713525015</v>
      </c>
      <c r="H672" s="12">
        <v>10.904002703984606</v>
      </c>
      <c r="I672" s="12">
        <v>3.597585760163553</v>
      </c>
      <c r="J672" s="12">
        <v>3.3342851609183035</v>
      </c>
      <c r="K672" s="12">
        <v>9.552745883269341E-3</v>
      </c>
      <c r="L672" s="12">
        <v>3.8547134312039529E-4</v>
      </c>
      <c r="M672" s="12">
        <f>IFERROR(($M669/#REF!)*100,0)</f>
        <v>0</v>
      </c>
      <c r="N672" s="8"/>
    </row>
    <row r="673" spans="1:14" x14ac:dyDescent="0.2">
      <c r="A673" s="3" t="s">
        <v>124</v>
      </c>
      <c r="B673" s="3" t="s">
        <v>572</v>
      </c>
      <c r="C673" s="8"/>
      <c r="D673" s="8"/>
      <c r="E673" s="12"/>
      <c r="F673" s="12"/>
      <c r="G673" s="8"/>
      <c r="H673" s="8"/>
      <c r="I673" s="8"/>
      <c r="J673" s="8"/>
      <c r="K673" s="8"/>
      <c r="L673" s="8"/>
      <c r="M673" s="8"/>
      <c r="N673" s="8"/>
    </row>
    <row r="674" spans="1:14" x14ac:dyDescent="0.2">
      <c r="A674" s="3" t="s">
        <v>157</v>
      </c>
      <c r="B674" s="3" t="s">
        <v>573</v>
      </c>
      <c r="C674" s="13"/>
      <c r="D674" s="14" t="s">
        <v>309</v>
      </c>
      <c r="E674" s="15" t="s">
        <v>310</v>
      </c>
      <c r="F674" s="16"/>
      <c r="G674" s="13"/>
      <c r="H674" s="13"/>
      <c r="I674" s="13"/>
      <c r="J674" s="13"/>
      <c r="K674" s="13"/>
      <c r="L674" s="13"/>
      <c r="M674" s="13"/>
      <c r="N674" s="13"/>
    </row>
    <row r="675" spans="1:14" s="18" customFormat="1" x14ac:dyDescent="0.2">
      <c r="A675" s="3" t="s">
        <v>157</v>
      </c>
      <c r="B675" s="3" t="s">
        <v>573</v>
      </c>
      <c r="C675" s="11" t="s">
        <v>201</v>
      </c>
      <c r="D675" s="17" t="s">
        <v>202</v>
      </c>
      <c r="E675" s="11"/>
      <c r="G675" s="18">
        <v>3371898.11</v>
      </c>
      <c r="H675" s="18">
        <v>1562296.2900000005</v>
      </c>
      <c r="I675" s="18">
        <v>277613.36</v>
      </c>
      <c r="J675" s="18">
        <v>233842.44</v>
      </c>
      <c r="K675" s="18">
        <v>0</v>
      </c>
      <c r="L675" s="18">
        <v>89925.29</v>
      </c>
      <c r="M675" s="18">
        <f t="shared" ref="M675" si="332">SUM(G675:L675)</f>
        <v>5535575.4900000012</v>
      </c>
      <c r="N675" s="11"/>
    </row>
    <row r="676" spans="1:14" x14ac:dyDescent="0.2">
      <c r="A676" s="3" t="s">
        <v>157</v>
      </c>
      <c r="B676" s="3" t="s">
        <v>573</v>
      </c>
      <c r="C676" s="8" t="s">
        <v>201</v>
      </c>
      <c r="D676" s="8" t="s">
        <v>682</v>
      </c>
      <c r="E676" s="12"/>
      <c r="F676" s="12">
        <v>660</v>
      </c>
      <c r="G676" s="8">
        <v>5108.9365303030299</v>
      </c>
      <c r="H676" s="8">
        <v>2367.1155909090917</v>
      </c>
      <c r="I676" s="8">
        <v>420.62630303030301</v>
      </c>
      <c r="J676" s="8">
        <v>354.3067272727273</v>
      </c>
      <c r="K676" s="8">
        <v>0</v>
      </c>
      <c r="L676" s="8">
        <v>136.25043939393939</v>
      </c>
      <c r="M676" s="8">
        <f t="shared" ref="M676" si="333">IFERROR(M675/$F676,0)</f>
        <v>8387.2355909090929</v>
      </c>
      <c r="N676" s="8"/>
    </row>
    <row r="677" spans="1:14" x14ac:dyDescent="0.2">
      <c r="A677" s="3" t="str">
        <f>A676</f>
        <v>2055</v>
      </c>
      <c r="B677" s="3" t="str">
        <f>B676</f>
        <v>MONTEDOLORES RE-4</v>
      </c>
      <c r="C677" s="8" t="str">
        <f>C676</f>
        <v xml:space="preserve">$ </v>
      </c>
      <c r="D677" s="8" t="s">
        <v>683</v>
      </c>
      <c r="E677" s="12"/>
      <c r="F677" s="12">
        <v>683</v>
      </c>
      <c r="G677" s="8">
        <v>4936.8932796486088</v>
      </c>
      <c r="H677" s="8">
        <v>2287.4030600292831</v>
      </c>
      <c r="I677" s="8">
        <v>406.46172767203512</v>
      </c>
      <c r="J677" s="8">
        <v>342.37546120058568</v>
      </c>
      <c r="K677" s="8">
        <v>0</v>
      </c>
      <c r="L677" s="8">
        <v>131.66221083455343</v>
      </c>
      <c r="M677" s="8">
        <f t="shared" ref="M677" si="334">IFERROR(M675/$F677,0)</f>
        <v>8104.7957393850675</v>
      </c>
      <c r="N677" s="8"/>
    </row>
    <row r="678" spans="1:14" x14ac:dyDescent="0.2">
      <c r="A678" s="3" t="s">
        <v>157</v>
      </c>
      <c r="B678" s="3" t="s">
        <v>573</v>
      </c>
      <c r="C678" s="8" t="s">
        <v>200</v>
      </c>
      <c r="D678" s="9" t="s">
        <v>199</v>
      </c>
      <c r="E678" s="12"/>
      <c r="F678" s="12"/>
      <c r="G678" s="12">
        <v>33.749702880787424</v>
      </c>
      <c r="H678" s="12">
        <v>15.637197174755832</v>
      </c>
      <c r="I678" s="12">
        <v>2.7786629696640142</v>
      </c>
      <c r="J678" s="12">
        <v>2.3405549673973871</v>
      </c>
      <c r="K678" s="12">
        <v>0</v>
      </c>
      <c r="L678" s="12">
        <v>0.90007222044103952</v>
      </c>
      <c r="M678" s="12">
        <f>IFERROR(($M675/#REF!)*100,0)</f>
        <v>0</v>
      </c>
      <c r="N678" s="8"/>
    </row>
    <row r="679" spans="1:14" x14ac:dyDescent="0.2">
      <c r="A679" s="3" t="s">
        <v>157</v>
      </c>
      <c r="B679" s="3" t="s">
        <v>573</v>
      </c>
      <c r="C679" s="8"/>
      <c r="D679" s="8"/>
      <c r="E679" s="12"/>
      <c r="F679" s="12"/>
      <c r="G679" s="8"/>
      <c r="H679" s="8"/>
      <c r="I679" s="8"/>
      <c r="J679" s="8"/>
      <c r="K679" s="8"/>
      <c r="L679" s="8"/>
      <c r="M679" s="8"/>
      <c r="N679" s="8"/>
    </row>
    <row r="680" spans="1:14" x14ac:dyDescent="0.2">
      <c r="A680" s="3" t="s">
        <v>59</v>
      </c>
      <c r="B680" s="3" t="s">
        <v>574</v>
      </c>
      <c r="C680" s="13"/>
      <c r="D680" s="14" t="s">
        <v>309</v>
      </c>
      <c r="E680" s="15" t="s">
        <v>308</v>
      </c>
      <c r="F680" s="16"/>
      <c r="G680" s="13"/>
      <c r="H680" s="13"/>
      <c r="I680" s="13"/>
      <c r="J680" s="13"/>
      <c r="K680" s="13"/>
      <c r="L680" s="13"/>
      <c r="M680" s="13"/>
      <c r="N680" s="13"/>
    </row>
    <row r="681" spans="1:14" s="18" customFormat="1" x14ac:dyDescent="0.2">
      <c r="A681" s="3" t="s">
        <v>59</v>
      </c>
      <c r="B681" s="3" t="s">
        <v>574</v>
      </c>
      <c r="C681" s="11" t="s">
        <v>201</v>
      </c>
      <c r="D681" s="17" t="s">
        <v>202</v>
      </c>
      <c r="E681" s="11"/>
      <c r="G681" s="18">
        <v>2194850.2100000004</v>
      </c>
      <c r="H681" s="18">
        <v>1003890.94</v>
      </c>
      <c r="I681" s="18">
        <v>234765.99</v>
      </c>
      <c r="J681" s="18">
        <v>308787.99000000005</v>
      </c>
      <c r="K681" s="18">
        <v>14170.62</v>
      </c>
      <c r="L681" s="18">
        <v>124917.85</v>
      </c>
      <c r="M681" s="18">
        <f t="shared" ref="M681" si="335">SUM(G681:L681)</f>
        <v>3881383.600000001</v>
      </c>
      <c r="N681" s="11"/>
    </row>
    <row r="682" spans="1:14" x14ac:dyDescent="0.2">
      <c r="A682" s="3" t="s">
        <v>59</v>
      </c>
      <c r="B682" s="3" t="s">
        <v>574</v>
      </c>
      <c r="C682" s="8" t="s">
        <v>201</v>
      </c>
      <c r="D682" s="8" t="s">
        <v>682</v>
      </c>
      <c r="E682" s="12"/>
      <c r="F682" s="12">
        <v>480.5</v>
      </c>
      <c r="G682" s="8">
        <v>4567.8464308012499</v>
      </c>
      <c r="H682" s="8">
        <v>2089.2631425598333</v>
      </c>
      <c r="I682" s="8">
        <v>488.58686784599377</v>
      </c>
      <c r="J682" s="8">
        <v>642.63889698231014</v>
      </c>
      <c r="K682" s="8">
        <v>29.491404786680544</v>
      </c>
      <c r="L682" s="8">
        <v>259.97471383975028</v>
      </c>
      <c r="M682" s="8">
        <f t="shared" ref="M682" si="336">IFERROR(M681/$F682,0)</f>
        <v>8077.8014568158187</v>
      </c>
      <c r="N682" s="8"/>
    </row>
    <row r="683" spans="1:14" x14ac:dyDescent="0.2">
      <c r="A683" s="3" t="str">
        <f>A682</f>
        <v>2070</v>
      </c>
      <c r="B683" s="3" t="str">
        <f>B682</f>
        <v>MONTEMANCOS RE-6</v>
      </c>
      <c r="C683" s="8" t="str">
        <f>C682</f>
        <v xml:space="preserve">$ </v>
      </c>
      <c r="D683" s="8" t="s">
        <v>683</v>
      </c>
      <c r="E683" s="12"/>
      <c r="F683" s="12">
        <v>509</v>
      </c>
      <c r="G683" s="8">
        <v>4312.0829273084491</v>
      </c>
      <c r="H683" s="8">
        <v>1972.2808251473477</v>
      </c>
      <c r="I683" s="8">
        <v>461.22984282907657</v>
      </c>
      <c r="J683" s="8">
        <v>606.65616895874268</v>
      </c>
      <c r="K683" s="8">
        <v>27.840117878192537</v>
      </c>
      <c r="L683" s="8">
        <v>245.41817288801573</v>
      </c>
      <c r="M683" s="8">
        <f t="shared" ref="M683" si="337">IFERROR(M681/$F683,0)</f>
        <v>7625.5080550098255</v>
      </c>
      <c r="N683" s="8"/>
    </row>
    <row r="684" spans="1:14" x14ac:dyDescent="0.2">
      <c r="A684" s="3" t="s">
        <v>59</v>
      </c>
      <c r="B684" s="3" t="s">
        <v>574</v>
      </c>
      <c r="C684" s="8" t="s">
        <v>200</v>
      </c>
      <c r="D684" s="9" t="s">
        <v>199</v>
      </c>
      <c r="E684" s="12"/>
      <c r="F684" s="12"/>
      <c r="G684" s="12">
        <v>29.602582671571888</v>
      </c>
      <c r="H684" s="12">
        <v>13.539768868597191</v>
      </c>
      <c r="I684" s="12">
        <v>3.1663571371681067</v>
      </c>
      <c r="J684" s="12">
        <v>4.1647133641814733</v>
      </c>
      <c r="K684" s="12">
        <v>0.19112327034719601</v>
      </c>
      <c r="L684" s="12">
        <v>1.6848033478239117</v>
      </c>
      <c r="M684" s="12">
        <f>IFERROR(($M681/#REF!)*100,0)</f>
        <v>0</v>
      </c>
      <c r="N684" s="8"/>
    </row>
    <row r="685" spans="1:14" x14ac:dyDescent="0.2">
      <c r="A685" s="3" t="s">
        <v>59</v>
      </c>
      <c r="B685" s="3" t="s">
        <v>574</v>
      </c>
      <c r="C685" s="8"/>
      <c r="D685" s="8"/>
      <c r="E685" s="12"/>
      <c r="F685" s="12"/>
      <c r="G685" s="8"/>
      <c r="H685" s="8"/>
      <c r="I685" s="8"/>
      <c r="J685" s="8"/>
      <c r="K685" s="8"/>
      <c r="L685" s="8"/>
      <c r="M685" s="8"/>
      <c r="N685" s="8"/>
    </row>
    <row r="686" spans="1:14" x14ac:dyDescent="0.2">
      <c r="A686" s="3" t="s">
        <v>125</v>
      </c>
      <c r="B686" s="3" t="s">
        <v>575</v>
      </c>
      <c r="C686" s="13"/>
      <c r="D686" s="14" t="s">
        <v>306</v>
      </c>
      <c r="E686" s="15" t="s">
        <v>307</v>
      </c>
      <c r="F686" s="16"/>
      <c r="G686" s="13"/>
      <c r="H686" s="13"/>
      <c r="I686" s="13"/>
      <c r="J686" s="13"/>
      <c r="K686" s="13"/>
      <c r="L686" s="13"/>
      <c r="M686" s="13"/>
      <c r="N686" s="13"/>
    </row>
    <row r="687" spans="1:14" s="18" customFormat="1" x14ac:dyDescent="0.2">
      <c r="A687" s="3" t="s">
        <v>125</v>
      </c>
      <c r="B687" s="3" t="s">
        <v>575</v>
      </c>
      <c r="C687" s="11" t="s">
        <v>201</v>
      </c>
      <c r="D687" s="17" t="s">
        <v>202</v>
      </c>
      <c r="E687" s="11"/>
      <c r="G687" s="18">
        <v>26127819.209999997</v>
      </c>
      <c r="H687" s="18">
        <v>10817843.300000003</v>
      </c>
      <c r="I687" s="18">
        <v>1674147.6400000001</v>
      </c>
      <c r="J687" s="18">
        <v>3048064.7800000007</v>
      </c>
      <c r="K687" s="18">
        <v>150313.29999999996</v>
      </c>
      <c r="L687" s="18">
        <v>46095.710000000006</v>
      </c>
      <c r="M687" s="18">
        <f t="shared" ref="M687" si="338">SUM(G687:L687)</f>
        <v>41864283.939999998</v>
      </c>
      <c r="N687" s="11"/>
    </row>
    <row r="688" spans="1:14" x14ac:dyDescent="0.2">
      <c r="A688" s="3" t="s">
        <v>125</v>
      </c>
      <c r="B688" s="3" t="s">
        <v>575</v>
      </c>
      <c r="C688" s="8" t="s">
        <v>201</v>
      </c>
      <c r="D688" s="8" t="s">
        <v>682</v>
      </c>
      <c r="E688" s="12"/>
      <c r="F688" s="12">
        <v>5832.4</v>
      </c>
      <c r="G688" s="8">
        <v>4479.7714851519095</v>
      </c>
      <c r="H688" s="8">
        <v>1854.7841883272758</v>
      </c>
      <c r="I688" s="8">
        <v>287.04266511213228</v>
      </c>
      <c r="J688" s="8">
        <v>522.60900829847083</v>
      </c>
      <c r="K688" s="8">
        <v>25.772117824566212</v>
      </c>
      <c r="L688" s="8">
        <v>7.9033862560866899</v>
      </c>
      <c r="M688" s="8">
        <f t="shared" ref="M688" si="339">IFERROR(M687/$F688,0)</f>
        <v>7177.8828509704408</v>
      </c>
      <c r="N688" s="8"/>
    </row>
    <row r="689" spans="1:14" x14ac:dyDescent="0.2">
      <c r="A689" s="3" t="str">
        <f>A688</f>
        <v>2180</v>
      </c>
      <c r="B689" s="3" t="str">
        <f>B688</f>
        <v>MONTRMONTROSE COU</v>
      </c>
      <c r="C689" s="8" t="str">
        <f>C688</f>
        <v xml:space="preserve">$ </v>
      </c>
      <c r="D689" s="8" t="s">
        <v>683</v>
      </c>
      <c r="E689" s="12"/>
      <c r="F689" s="12">
        <v>6035</v>
      </c>
      <c r="G689" s="8">
        <v>4329.3818077879032</v>
      </c>
      <c r="H689" s="8">
        <v>1792.5175310687659</v>
      </c>
      <c r="I689" s="8">
        <v>277.40640265120135</v>
      </c>
      <c r="J689" s="8">
        <v>505.06458657829342</v>
      </c>
      <c r="K689" s="8">
        <v>24.906926263463124</v>
      </c>
      <c r="L689" s="8">
        <v>7.6380629660314838</v>
      </c>
      <c r="M689" s="8">
        <f t="shared" ref="M689" si="340">IFERROR(M687/$F689,0)</f>
        <v>6936.9153173156583</v>
      </c>
      <c r="N689" s="8"/>
    </row>
    <row r="690" spans="1:14" x14ac:dyDescent="0.2">
      <c r="A690" s="3" t="s">
        <v>125</v>
      </c>
      <c r="B690" s="3" t="s">
        <v>575</v>
      </c>
      <c r="C690" s="8" t="s">
        <v>200</v>
      </c>
      <c r="D690" s="9" t="s">
        <v>199</v>
      </c>
      <c r="E690" s="12"/>
      <c r="F690" s="12"/>
      <c r="G690" s="12">
        <v>29.659998228933485</v>
      </c>
      <c r="H690" s="12">
        <v>12.280290618211152</v>
      </c>
      <c r="I690" s="12">
        <v>1.9004730413309221</v>
      </c>
      <c r="J690" s="12">
        <v>3.4601278908831894</v>
      </c>
      <c r="K690" s="12">
        <v>0.17063391995910659</v>
      </c>
      <c r="L690" s="12">
        <v>5.2327316947989248E-2</v>
      </c>
      <c r="M690" s="12">
        <f>IFERROR(($M687/#REF!)*100,0)</f>
        <v>0</v>
      </c>
      <c r="N690" s="8"/>
    </row>
    <row r="691" spans="1:14" x14ac:dyDescent="0.2">
      <c r="A691" s="3" t="s">
        <v>125</v>
      </c>
      <c r="B691" s="3" t="s">
        <v>575</v>
      </c>
      <c r="C691" s="8"/>
      <c r="D691" s="8"/>
      <c r="E691" s="12"/>
      <c r="F691" s="12"/>
      <c r="G691" s="8"/>
      <c r="H691" s="8"/>
      <c r="I691" s="8"/>
      <c r="J691" s="8"/>
      <c r="K691" s="8"/>
      <c r="L691" s="8"/>
      <c r="M691" s="8"/>
      <c r="N691" s="8"/>
    </row>
    <row r="692" spans="1:14" x14ac:dyDescent="0.2">
      <c r="A692" s="3" t="s">
        <v>153</v>
      </c>
      <c r="B692" s="3" t="s">
        <v>576</v>
      </c>
      <c r="C692" s="13"/>
      <c r="D692" s="14" t="s">
        <v>306</v>
      </c>
      <c r="E692" s="15" t="s">
        <v>305</v>
      </c>
      <c r="F692" s="16"/>
      <c r="G692" s="13"/>
      <c r="H692" s="13"/>
      <c r="I692" s="13"/>
      <c r="J692" s="13"/>
      <c r="K692" s="13"/>
      <c r="L692" s="13"/>
      <c r="M692" s="13"/>
      <c r="N692" s="13"/>
    </row>
    <row r="693" spans="1:14" s="18" customFormat="1" x14ac:dyDescent="0.2">
      <c r="A693" s="3" t="s">
        <v>153</v>
      </c>
      <c r="B693" s="3" t="s">
        <v>576</v>
      </c>
      <c r="C693" s="11" t="s">
        <v>201</v>
      </c>
      <c r="D693" s="17" t="s">
        <v>202</v>
      </c>
      <c r="E693" s="11"/>
      <c r="G693" s="18">
        <v>1176659.94</v>
      </c>
      <c r="H693" s="18">
        <v>654064.15</v>
      </c>
      <c r="I693" s="18">
        <v>63544.51</v>
      </c>
      <c r="J693" s="18">
        <v>166329.29999999996</v>
      </c>
      <c r="K693" s="18">
        <v>0</v>
      </c>
      <c r="L693" s="18">
        <v>48298.819999999992</v>
      </c>
      <c r="M693" s="18">
        <f t="shared" ref="M693" si="341">SUM(G693:L693)</f>
        <v>2108896.7199999997</v>
      </c>
      <c r="N693" s="11"/>
    </row>
    <row r="694" spans="1:14" x14ac:dyDescent="0.2">
      <c r="A694" s="3" t="s">
        <v>153</v>
      </c>
      <c r="B694" s="3" t="s">
        <v>576</v>
      </c>
      <c r="C694" s="8" t="s">
        <v>201</v>
      </c>
      <c r="D694" s="8" t="s">
        <v>682</v>
      </c>
      <c r="E694" s="12"/>
      <c r="F694" s="12">
        <v>249.1</v>
      </c>
      <c r="G694" s="8">
        <v>4723.6448815736649</v>
      </c>
      <c r="H694" s="8">
        <v>2625.7091529506224</v>
      </c>
      <c r="I694" s="8">
        <v>255.09638699317546</v>
      </c>
      <c r="J694" s="8">
        <v>667.72099558410264</v>
      </c>
      <c r="K694" s="8">
        <v>0</v>
      </c>
      <c r="L694" s="8">
        <v>193.8932958651144</v>
      </c>
      <c r="M694" s="8">
        <f t="shared" ref="M694" si="342">IFERROR(M693/$F694,0)</f>
        <v>8466.0647129666795</v>
      </c>
      <c r="N694" s="8"/>
    </row>
    <row r="695" spans="1:14" x14ac:dyDescent="0.2">
      <c r="A695" s="3" t="str">
        <f>A694</f>
        <v>2190</v>
      </c>
      <c r="B695" s="3" t="str">
        <f>B694</f>
        <v>MONTRWEST END RE-</v>
      </c>
      <c r="C695" s="8" t="str">
        <f>C694</f>
        <v xml:space="preserve">$ </v>
      </c>
      <c r="D695" s="8" t="s">
        <v>683</v>
      </c>
      <c r="E695" s="12"/>
      <c r="F695" s="12">
        <v>260</v>
      </c>
      <c r="G695" s="8">
        <v>4525.6151538461536</v>
      </c>
      <c r="H695" s="8">
        <v>2515.6313461538462</v>
      </c>
      <c r="I695" s="8">
        <v>244.40196153846153</v>
      </c>
      <c r="J695" s="8">
        <v>639.72807692307674</v>
      </c>
      <c r="K695" s="8">
        <v>0</v>
      </c>
      <c r="L695" s="8">
        <v>185.76469230769229</v>
      </c>
      <c r="M695" s="8">
        <f t="shared" ref="M695" si="343">IFERROR(M693/$F695,0)</f>
        <v>8111.1412307692299</v>
      </c>
      <c r="N695" s="8"/>
    </row>
    <row r="696" spans="1:14" x14ac:dyDescent="0.2">
      <c r="A696" s="3" t="s">
        <v>153</v>
      </c>
      <c r="B696" s="3" t="s">
        <v>576</v>
      </c>
      <c r="C696" s="8" t="s">
        <v>200</v>
      </c>
      <c r="D696" s="9" t="s">
        <v>199</v>
      </c>
      <c r="E696" s="12"/>
      <c r="F696" s="12"/>
      <c r="G696" s="12">
        <v>4.3316144590063717</v>
      </c>
      <c r="H696" s="12">
        <v>2.407793137971292</v>
      </c>
      <c r="I696" s="12">
        <v>0.23392512054627695</v>
      </c>
      <c r="J696" s="12">
        <v>0.61230469088325412</v>
      </c>
      <c r="K696" s="12">
        <v>0</v>
      </c>
      <c r="L696" s="12">
        <v>0.17780147003640329</v>
      </c>
      <c r="M696" s="12">
        <f>IFERROR(($M693/#REF!)*100,0)</f>
        <v>0</v>
      </c>
      <c r="N696" s="8"/>
    </row>
    <row r="697" spans="1:14" x14ac:dyDescent="0.2">
      <c r="A697" s="3" t="s">
        <v>153</v>
      </c>
      <c r="B697" s="3" t="s">
        <v>576</v>
      </c>
      <c r="C697" s="8"/>
      <c r="D697" s="8"/>
      <c r="E697" s="12"/>
      <c r="F697" s="12"/>
      <c r="G697" s="8"/>
      <c r="H697" s="8"/>
      <c r="I697" s="8"/>
      <c r="J697" s="8"/>
      <c r="K697" s="8"/>
      <c r="L697" s="8"/>
      <c r="M697" s="8"/>
      <c r="N697" s="8"/>
    </row>
    <row r="698" spans="1:14" x14ac:dyDescent="0.2">
      <c r="A698" s="3" t="s">
        <v>179</v>
      </c>
      <c r="B698" s="3" t="s">
        <v>577</v>
      </c>
      <c r="C698" s="13"/>
      <c r="D698" s="14" t="s">
        <v>301</v>
      </c>
      <c r="E698" s="15" t="s">
        <v>304</v>
      </c>
      <c r="F698" s="16"/>
      <c r="G698" s="13"/>
      <c r="H698" s="13"/>
      <c r="I698" s="13"/>
      <c r="J698" s="13"/>
      <c r="K698" s="13"/>
      <c r="L698" s="13"/>
      <c r="M698" s="13"/>
      <c r="N698" s="13"/>
    </row>
    <row r="699" spans="1:14" s="18" customFormat="1" x14ac:dyDescent="0.2">
      <c r="A699" s="3" t="s">
        <v>179</v>
      </c>
      <c r="B699" s="3" t="s">
        <v>577</v>
      </c>
      <c r="C699" s="11" t="s">
        <v>201</v>
      </c>
      <c r="D699" s="17" t="s">
        <v>202</v>
      </c>
      <c r="E699" s="11"/>
      <c r="G699" s="18">
        <v>6841821.9499999993</v>
      </c>
      <c r="H699" s="18">
        <v>3059231.0100000002</v>
      </c>
      <c r="I699" s="18">
        <v>310520.58</v>
      </c>
      <c r="J699" s="18">
        <v>550129.31000000006</v>
      </c>
      <c r="K699" s="18">
        <v>273326.5</v>
      </c>
      <c r="L699" s="18">
        <v>370283.23</v>
      </c>
      <c r="M699" s="18">
        <f t="shared" ref="M699" si="344">SUM(G699:L699)</f>
        <v>11405312.58</v>
      </c>
      <c r="N699" s="11"/>
    </row>
    <row r="700" spans="1:14" x14ac:dyDescent="0.2">
      <c r="A700" s="3" t="s">
        <v>179</v>
      </c>
      <c r="B700" s="3" t="s">
        <v>577</v>
      </c>
      <c r="C700" s="8" t="s">
        <v>201</v>
      </c>
      <c r="D700" s="8" t="s">
        <v>682</v>
      </c>
      <c r="E700" s="12"/>
      <c r="F700" s="12">
        <v>1377.7</v>
      </c>
      <c r="G700" s="8">
        <v>4966.1188575161495</v>
      </c>
      <c r="H700" s="8">
        <v>2220.5349568120782</v>
      </c>
      <c r="I700" s="8">
        <v>225.39056398345068</v>
      </c>
      <c r="J700" s="8">
        <v>399.30994410974813</v>
      </c>
      <c r="K700" s="8">
        <v>198.39333672062131</v>
      </c>
      <c r="L700" s="8">
        <v>268.76912970893517</v>
      </c>
      <c r="M700" s="8">
        <f t="shared" ref="M700" si="345">IFERROR(M699/$F700,0)</f>
        <v>8278.5167888509841</v>
      </c>
      <c r="N700" s="8"/>
    </row>
    <row r="701" spans="1:14" x14ac:dyDescent="0.2">
      <c r="A701" s="3" t="str">
        <f>A700</f>
        <v>2395</v>
      </c>
      <c r="B701" s="3" t="str">
        <f>B700</f>
        <v>MORGABRUSH RE-2(J</v>
      </c>
      <c r="C701" s="8" t="str">
        <f>C700</f>
        <v xml:space="preserve">$ </v>
      </c>
      <c r="D701" s="8" t="s">
        <v>683</v>
      </c>
      <c r="E701" s="12"/>
      <c r="F701" s="12">
        <v>1366</v>
      </c>
      <c r="G701" s="8">
        <v>5008.6544289897502</v>
      </c>
      <c r="H701" s="8">
        <v>2239.5541800878477</v>
      </c>
      <c r="I701" s="8">
        <v>227.32106881405565</v>
      </c>
      <c r="J701" s="8">
        <v>402.73009516837487</v>
      </c>
      <c r="K701" s="8">
        <v>200.09260614934115</v>
      </c>
      <c r="L701" s="8">
        <v>271.07117862371888</v>
      </c>
      <c r="M701" s="8">
        <f t="shared" ref="M701" si="346">IFERROR(M699/$F701,0)</f>
        <v>8349.4235578330899</v>
      </c>
      <c r="N701" s="8"/>
    </row>
    <row r="702" spans="1:14" x14ac:dyDescent="0.2">
      <c r="A702" s="3" t="s">
        <v>179</v>
      </c>
      <c r="B702" s="3" t="s">
        <v>577</v>
      </c>
      <c r="C702" s="8" t="s">
        <v>200</v>
      </c>
      <c r="D702" s="9" t="s">
        <v>199</v>
      </c>
      <c r="E702" s="12"/>
      <c r="F702" s="12"/>
      <c r="G702" s="12">
        <v>27.086167295355661</v>
      </c>
      <c r="H702" s="12">
        <v>12.111224690961135</v>
      </c>
      <c r="I702" s="12">
        <v>1.2293234813763125</v>
      </c>
      <c r="J702" s="12">
        <v>2.1779132274464668</v>
      </c>
      <c r="K702" s="12">
        <v>1.0820754119820422</v>
      </c>
      <c r="L702" s="12">
        <v>1.4659185210811658</v>
      </c>
      <c r="M702" s="12">
        <f>IFERROR(($M699/#REF!)*100,0)</f>
        <v>0</v>
      </c>
      <c r="N702" s="8"/>
    </row>
    <row r="703" spans="1:14" x14ac:dyDescent="0.2">
      <c r="A703" s="3" t="s">
        <v>179</v>
      </c>
      <c r="B703" s="3" t="s">
        <v>577</v>
      </c>
      <c r="C703" s="8"/>
      <c r="D703" s="8"/>
      <c r="E703" s="12"/>
      <c r="F703" s="12"/>
      <c r="G703" s="8"/>
      <c r="H703" s="8"/>
      <c r="I703" s="8"/>
      <c r="J703" s="8"/>
      <c r="K703" s="8"/>
      <c r="L703" s="8"/>
      <c r="M703" s="8"/>
      <c r="N703" s="8"/>
    </row>
    <row r="704" spans="1:14" x14ac:dyDescent="0.2">
      <c r="A704" s="3" t="s">
        <v>26</v>
      </c>
      <c r="B704" s="3" t="s">
        <v>578</v>
      </c>
      <c r="C704" s="13"/>
      <c r="D704" s="14" t="s">
        <v>301</v>
      </c>
      <c r="E704" s="15" t="s">
        <v>303</v>
      </c>
      <c r="F704" s="16"/>
      <c r="G704" s="13"/>
      <c r="H704" s="13"/>
      <c r="I704" s="13"/>
      <c r="J704" s="13"/>
      <c r="K704" s="13"/>
      <c r="L704" s="13"/>
      <c r="M704" s="13"/>
      <c r="N704" s="13"/>
    </row>
    <row r="705" spans="1:14" s="18" customFormat="1" x14ac:dyDescent="0.2">
      <c r="A705" s="3" t="s">
        <v>26</v>
      </c>
      <c r="B705" s="3" t="s">
        <v>578</v>
      </c>
      <c r="C705" s="11" t="s">
        <v>201</v>
      </c>
      <c r="D705" s="17" t="s">
        <v>202</v>
      </c>
      <c r="E705" s="11"/>
      <c r="G705" s="18">
        <v>13582626.279999997</v>
      </c>
      <c r="H705" s="18">
        <v>5345288.87</v>
      </c>
      <c r="I705" s="18">
        <v>804082.79</v>
      </c>
      <c r="J705" s="18">
        <v>1090028.6400000001</v>
      </c>
      <c r="K705" s="18">
        <v>24001.4</v>
      </c>
      <c r="L705" s="18">
        <v>321268.23</v>
      </c>
      <c r="M705" s="18">
        <f t="shared" ref="M705" si="347">SUM(G705:L705)</f>
        <v>21167296.209999997</v>
      </c>
      <c r="N705" s="11"/>
    </row>
    <row r="706" spans="1:14" x14ac:dyDescent="0.2">
      <c r="A706" s="3" t="s">
        <v>26</v>
      </c>
      <c r="B706" s="3" t="s">
        <v>578</v>
      </c>
      <c r="C706" s="8" t="s">
        <v>201</v>
      </c>
      <c r="D706" s="8" t="s">
        <v>682</v>
      </c>
      <c r="E706" s="12"/>
      <c r="F706" s="12">
        <v>3302.3</v>
      </c>
      <c r="G706" s="8">
        <v>4113.0806649910655</v>
      </c>
      <c r="H706" s="8">
        <v>1618.6563516337098</v>
      </c>
      <c r="I706" s="8">
        <v>243.49174514732155</v>
      </c>
      <c r="J706" s="8">
        <v>330.08165218181267</v>
      </c>
      <c r="K706" s="8">
        <v>7.2680858795385035</v>
      </c>
      <c r="L706" s="8">
        <v>97.286203555097956</v>
      </c>
      <c r="M706" s="8">
        <f t="shared" ref="M706" si="348">IFERROR(M705/$F706,0)</f>
        <v>6409.8647033885463</v>
      </c>
      <c r="N706" s="8"/>
    </row>
    <row r="707" spans="1:14" x14ac:dyDescent="0.2">
      <c r="A707" s="3" t="str">
        <f>A706</f>
        <v>2405</v>
      </c>
      <c r="B707" s="3" t="str">
        <f>B706</f>
        <v xml:space="preserve">MORGAFORT MORGAN </v>
      </c>
      <c r="C707" s="8" t="str">
        <f>C706</f>
        <v xml:space="preserve">$ </v>
      </c>
      <c r="D707" s="8" t="s">
        <v>683</v>
      </c>
      <c r="E707" s="12"/>
      <c r="F707" s="12">
        <v>3423</v>
      </c>
      <c r="G707" s="8">
        <v>3968.0474087058128</v>
      </c>
      <c r="H707" s="8">
        <v>1561.5801548349402</v>
      </c>
      <c r="I707" s="8">
        <v>234.90586912065442</v>
      </c>
      <c r="J707" s="8">
        <v>318.44248904469765</v>
      </c>
      <c r="K707" s="8">
        <v>7.0118025124160095</v>
      </c>
      <c r="L707" s="8">
        <v>93.855749342681847</v>
      </c>
      <c r="M707" s="8">
        <f t="shared" ref="M707" si="349">IFERROR(M705/$F707,0)</f>
        <v>6183.8434735612027</v>
      </c>
      <c r="N707" s="8"/>
    </row>
    <row r="708" spans="1:14" x14ac:dyDescent="0.2">
      <c r="A708" s="3" t="s">
        <v>26</v>
      </c>
      <c r="B708" s="3" t="s">
        <v>578</v>
      </c>
      <c r="C708" s="8" t="s">
        <v>200</v>
      </c>
      <c r="D708" s="9" t="s">
        <v>199</v>
      </c>
      <c r="E708" s="12"/>
      <c r="F708" s="12"/>
      <c r="G708" s="12">
        <v>29.605608941492655</v>
      </c>
      <c r="H708" s="12">
        <v>11.65095237859502</v>
      </c>
      <c r="I708" s="12">
        <v>1.7526331172327865</v>
      </c>
      <c r="J708" s="12">
        <v>2.3758999905920324</v>
      </c>
      <c r="K708" s="12">
        <v>5.2315071312434139E-2</v>
      </c>
      <c r="L708" s="12">
        <v>0.70025791674108551</v>
      </c>
      <c r="M708" s="12">
        <f>IFERROR(($M705/#REF!)*100,0)</f>
        <v>0</v>
      </c>
      <c r="N708" s="8"/>
    </row>
    <row r="709" spans="1:14" x14ac:dyDescent="0.2">
      <c r="A709" s="3" t="s">
        <v>26</v>
      </c>
      <c r="B709" s="3" t="s">
        <v>578</v>
      </c>
      <c r="C709" s="8"/>
      <c r="D709" s="8"/>
      <c r="E709" s="12"/>
      <c r="F709" s="12"/>
      <c r="G709" s="8"/>
      <c r="H709" s="8"/>
      <c r="I709" s="8"/>
      <c r="J709" s="8"/>
      <c r="K709" s="8"/>
      <c r="L709" s="8"/>
      <c r="M709" s="8"/>
      <c r="N709" s="8"/>
    </row>
    <row r="710" spans="1:14" x14ac:dyDescent="0.2">
      <c r="A710" s="3" t="s">
        <v>178</v>
      </c>
      <c r="B710" s="3" t="s">
        <v>579</v>
      </c>
      <c r="C710" s="13"/>
      <c r="D710" s="14" t="s">
        <v>301</v>
      </c>
      <c r="E710" s="15" t="s">
        <v>302</v>
      </c>
      <c r="F710" s="16"/>
      <c r="G710" s="13"/>
      <c r="H710" s="13"/>
      <c r="I710" s="13"/>
      <c r="J710" s="13"/>
      <c r="K710" s="13"/>
      <c r="L710" s="13"/>
      <c r="M710" s="13"/>
      <c r="N710" s="13"/>
    </row>
    <row r="711" spans="1:14" s="18" customFormat="1" x14ac:dyDescent="0.2">
      <c r="A711" s="3" t="s">
        <v>178</v>
      </c>
      <c r="B711" s="3" t="s">
        <v>579</v>
      </c>
      <c r="C711" s="11" t="s">
        <v>201</v>
      </c>
      <c r="D711" s="17" t="s">
        <v>202</v>
      </c>
      <c r="E711" s="11"/>
      <c r="G711" s="18">
        <v>1207675.9700000002</v>
      </c>
      <c r="H711" s="18">
        <v>466231.84</v>
      </c>
      <c r="I711" s="18">
        <v>263040.77999999997</v>
      </c>
      <c r="J711" s="18">
        <v>177087.11</v>
      </c>
      <c r="K711" s="18">
        <v>83946.710000000021</v>
      </c>
      <c r="L711" s="18">
        <v>58743.14</v>
      </c>
      <c r="M711" s="18">
        <f t="shared" ref="M711" si="350">SUM(G711:L711)</f>
        <v>2256725.5500000003</v>
      </c>
      <c r="N711" s="11"/>
    </row>
    <row r="712" spans="1:14" x14ac:dyDescent="0.2">
      <c r="A712" s="3" t="s">
        <v>178</v>
      </c>
      <c r="B712" s="3" t="s">
        <v>579</v>
      </c>
      <c r="C712" s="8" t="s">
        <v>201</v>
      </c>
      <c r="D712" s="8" t="s">
        <v>682</v>
      </c>
      <c r="E712" s="12"/>
      <c r="F712" s="12">
        <v>215.5</v>
      </c>
      <c r="G712" s="8">
        <v>5604.06482598608</v>
      </c>
      <c r="H712" s="8">
        <v>2163.4888167053364</v>
      </c>
      <c r="I712" s="8">
        <v>1220.6068677494197</v>
      </c>
      <c r="J712" s="8">
        <v>821.74993039443154</v>
      </c>
      <c r="K712" s="8">
        <v>389.54389791183303</v>
      </c>
      <c r="L712" s="8">
        <v>272.58997679814382</v>
      </c>
      <c r="M712" s="8">
        <f t="shared" ref="M712" si="351">IFERROR(M711/$F712,0)</f>
        <v>10472.044315545245</v>
      </c>
      <c r="N712" s="8"/>
    </row>
    <row r="713" spans="1:14" x14ac:dyDescent="0.2">
      <c r="A713" s="3" t="str">
        <f>A712</f>
        <v>2505</v>
      </c>
      <c r="B713" s="3" t="str">
        <f>B712</f>
        <v>MORGAWELDON VALLE</v>
      </c>
      <c r="C713" s="8" t="str">
        <f>C712</f>
        <v xml:space="preserve">$ </v>
      </c>
      <c r="D713" s="8" t="s">
        <v>683</v>
      </c>
      <c r="E713" s="12"/>
      <c r="F713" s="12">
        <v>235</v>
      </c>
      <c r="G713" s="8">
        <v>5139.0466808510646</v>
      </c>
      <c r="H713" s="8">
        <v>1983.9652765957449</v>
      </c>
      <c r="I713" s="8">
        <v>1119.3224680851063</v>
      </c>
      <c r="J713" s="8">
        <v>753.56217021276586</v>
      </c>
      <c r="K713" s="8">
        <v>357.2200425531916</v>
      </c>
      <c r="L713" s="8">
        <v>249.97080851063831</v>
      </c>
      <c r="M713" s="8">
        <f t="shared" ref="M713" si="352">IFERROR(M711/$F713,0)</f>
        <v>9603.0874468085112</v>
      </c>
      <c r="N713" s="8"/>
    </row>
    <row r="714" spans="1:14" x14ac:dyDescent="0.2">
      <c r="A714" s="3" t="s">
        <v>178</v>
      </c>
      <c r="B714" s="3" t="s">
        <v>579</v>
      </c>
      <c r="C714" s="8" t="s">
        <v>200</v>
      </c>
      <c r="D714" s="9" t="s">
        <v>199</v>
      </c>
      <c r="E714" s="12"/>
      <c r="F714" s="12"/>
      <c r="G714" s="12">
        <v>32.397678071739186</v>
      </c>
      <c r="H714" s="12">
        <v>12.507352497139287</v>
      </c>
      <c r="I714" s="12">
        <v>7.056454481063466</v>
      </c>
      <c r="J714" s="12">
        <v>4.7506212949113023</v>
      </c>
      <c r="K714" s="12">
        <v>2.251993542408274</v>
      </c>
      <c r="L714" s="12">
        <v>1.5758708344947068</v>
      </c>
      <c r="M714" s="12">
        <f>IFERROR(($M711/#REF!)*100,0)</f>
        <v>0</v>
      </c>
      <c r="N714" s="8"/>
    </row>
    <row r="715" spans="1:14" x14ac:dyDescent="0.2">
      <c r="A715" s="3" t="s">
        <v>178</v>
      </c>
      <c r="B715" s="3" t="s">
        <v>579</v>
      </c>
      <c r="C715" s="8"/>
      <c r="D715" s="8"/>
      <c r="E715" s="12"/>
      <c r="F715" s="12"/>
      <c r="G715" s="8"/>
      <c r="H715" s="8"/>
      <c r="I715" s="8"/>
      <c r="J715" s="8"/>
      <c r="K715" s="8"/>
      <c r="L715" s="8"/>
      <c r="M715" s="8"/>
      <c r="N715" s="8"/>
    </row>
    <row r="716" spans="1:14" s="18" customFormat="1" x14ac:dyDescent="0.2">
      <c r="A716" s="3" t="s">
        <v>100</v>
      </c>
      <c r="B716" s="3" t="s">
        <v>580</v>
      </c>
      <c r="C716" s="19"/>
      <c r="D716" s="20" t="s">
        <v>301</v>
      </c>
      <c r="E716" s="20" t="s">
        <v>300</v>
      </c>
      <c r="F716" s="16"/>
      <c r="G716" s="13"/>
      <c r="H716" s="13"/>
      <c r="I716" s="13"/>
      <c r="J716" s="13"/>
      <c r="K716" s="13"/>
      <c r="L716" s="13"/>
      <c r="M716" s="13"/>
      <c r="N716" s="13"/>
    </row>
    <row r="717" spans="1:14" s="18" customFormat="1" x14ac:dyDescent="0.2">
      <c r="A717" s="3" t="s">
        <v>100</v>
      </c>
      <c r="B717" s="3" t="s">
        <v>580</v>
      </c>
      <c r="C717" s="11" t="s">
        <v>201</v>
      </c>
      <c r="D717" s="17" t="s">
        <v>202</v>
      </c>
      <c r="E717" s="11"/>
      <c r="G717" s="18">
        <v>4027130.85</v>
      </c>
      <c r="H717" s="18">
        <v>1744658.2499999995</v>
      </c>
      <c r="I717" s="18">
        <v>315845.68</v>
      </c>
      <c r="J717" s="18">
        <v>650063.45000000019</v>
      </c>
      <c r="K717" s="18">
        <v>0</v>
      </c>
      <c r="L717" s="18">
        <v>459176.42</v>
      </c>
      <c r="M717" s="18">
        <f t="shared" ref="M717" si="353">SUM(G717:L717)</f>
        <v>7196874.6499999994</v>
      </c>
      <c r="N717" s="11"/>
    </row>
    <row r="718" spans="1:14" x14ac:dyDescent="0.2">
      <c r="A718" s="3" t="s">
        <v>100</v>
      </c>
      <c r="B718" s="3" t="s">
        <v>580</v>
      </c>
      <c r="C718" s="8" t="s">
        <v>201</v>
      </c>
      <c r="D718" s="8" t="s">
        <v>682</v>
      </c>
      <c r="E718" s="12"/>
      <c r="F718" s="12">
        <v>839.5</v>
      </c>
      <c r="G718" s="8">
        <v>4797.0587849910662</v>
      </c>
      <c r="H718" s="8">
        <v>2078.2111375818936</v>
      </c>
      <c r="I718" s="8">
        <v>376.23070875521142</v>
      </c>
      <c r="J718" s="8">
        <v>774.34597974985127</v>
      </c>
      <c r="K718" s="8">
        <v>0</v>
      </c>
      <c r="L718" s="8">
        <v>546.96416914830252</v>
      </c>
      <c r="M718" s="8">
        <f t="shared" ref="M718" si="354">IFERROR(M717/$F718,0)</f>
        <v>8572.8107802263239</v>
      </c>
      <c r="N718" s="8"/>
    </row>
    <row r="719" spans="1:14" x14ac:dyDescent="0.2">
      <c r="A719" s="3" t="str">
        <f>A718</f>
        <v>2515</v>
      </c>
      <c r="B719" s="3" t="str">
        <f>B718</f>
        <v>MORGAWIGGINS RE-5</v>
      </c>
      <c r="C719" s="8" t="str">
        <f>C718</f>
        <v xml:space="preserve">$ </v>
      </c>
      <c r="D719" s="8" t="s">
        <v>683</v>
      </c>
      <c r="E719" s="12"/>
      <c r="F719" s="12">
        <v>862</v>
      </c>
      <c r="G719" s="8">
        <v>4671.8455336426914</v>
      </c>
      <c r="H719" s="8">
        <v>2023.9654872389785</v>
      </c>
      <c r="I719" s="8">
        <v>366.41030162412994</v>
      </c>
      <c r="J719" s="8">
        <v>754.13393271461734</v>
      </c>
      <c r="K719" s="8">
        <v>0</v>
      </c>
      <c r="L719" s="8">
        <v>532.68726218097447</v>
      </c>
      <c r="M719" s="8">
        <f t="shared" ref="M719" si="355">IFERROR(M717/$F719,0)</f>
        <v>8349.0425174013908</v>
      </c>
      <c r="N719" s="8"/>
    </row>
    <row r="720" spans="1:14" x14ac:dyDescent="0.2">
      <c r="A720" s="3" t="s">
        <v>100</v>
      </c>
      <c r="B720" s="3" t="s">
        <v>580</v>
      </c>
      <c r="C720" s="8" t="s">
        <v>200</v>
      </c>
      <c r="D720" s="9" t="s">
        <v>199</v>
      </c>
      <c r="E720" s="12"/>
      <c r="F720" s="12"/>
      <c r="G720" s="12">
        <v>10.752226818082471</v>
      </c>
      <c r="H720" s="12">
        <v>4.6581454446752897</v>
      </c>
      <c r="I720" s="12">
        <v>0.84329129530804647</v>
      </c>
      <c r="J720" s="12">
        <v>1.7356351012396867</v>
      </c>
      <c r="K720" s="12">
        <v>0</v>
      </c>
      <c r="L720" s="12">
        <v>1.2259768061311196</v>
      </c>
      <c r="M720" s="12">
        <f>IFERROR(($M717/#REF!)*100,0)</f>
        <v>0</v>
      </c>
      <c r="N720" s="8"/>
    </row>
    <row r="721" spans="1:14" x14ac:dyDescent="0.2">
      <c r="A721" s="3" t="s">
        <v>100</v>
      </c>
      <c r="B721" s="3" t="s">
        <v>580</v>
      </c>
      <c r="C721" s="8"/>
      <c r="D721" s="8"/>
      <c r="E721" s="12"/>
      <c r="F721" s="12"/>
      <c r="G721" s="8"/>
      <c r="H721" s="8"/>
      <c r="I721" s="8"/>
      <c r="J721" s="8"/>
      <c r="K721" s="8"/>
      <c r="L721" s="8"/>
      <c r="M721" s="8"/>
      <c r="N721" s="8"/>
    </row>
    <row r="722" spans="1:14" s="18" customFormat="1" x14ac:dyDescent="0.2">
      <c r="A722" s="3" t="s">
        <v>60</v>
      </c>
      <c r="B722" s="3" t="s">
        <v>581</v>
      </c>
      <c r="C722" s="19"/>
      <c r="D722" s="20" t="s">
        <v>294</v>
      </c>
      <c r="E722" s="20" t="s">
        <v>299</v>
      </c>
      <c r="F722" s="16"/>
      <c r="G722" s="13"/>
      <c r="H722" s="13"/>
      <c r="I722" s="13"/>
      <c r="J722" s="13"/>
      <c r="K722" s="13"/>
      <c r="L722" s="13"/>
      <c r="M722" s="13"/>
      <c r="N722" s="13"/>
    </row>
    <row r="723" spans="1:14" s="18" customFormat="1" x14ac:dyDescent="0.2">
      <c r="A723" s="3" t="s">
        <v>60</v>
      </c>
      <c r="B723" s="3" t="s">
        <v>581</v>
      </c>
      <c r="C723" s="11" t="s">
        <v>201</v>
      </c>
      <c r="D723" s="17" t="s">
        <v>202</v>
      </c>
      <c r="E723" s="11"/>
      <c r="G723" s="18">
        <v>7607800.8800000008</v>
      </c>
      <c r="H723" s="18">
        <v>2888699.0700000008</v>
      </c>
      <c r="I723" s="18">
        <v>1202573.74</v>
      </c>
      <c r="J723" s="18">
        <v>372473.69</v>
      </c>
      <c r="K723" s="18">
        <v>167206.38</v>
      </c>
      <c r="L723" s="18">
        <v>33738.879999999997</v>
      </c>
      <c r="M723" s="18">
        <f t="shared" ref="M723" si="356">SUM(G723:L723)</f>
        <v>12272492.640000002</v>
      </c>
      <c r="N723" s="11"/>
    </row>
    <row r="724" spans="1:14" x14ac:dyDescent="0.2">
      <c r="A724" s="3" t="s">
        <v>60</v>
      </c>
      <c r="B724" s="3" t="s">
        <v>581</v>
      </c>
      <c r="C724" s="8" t="s">
        <v>201</v>
      </c>
      <c r="D724" s="8" t="s">
        <v>682</v>
      </c>
      <c r="E724" s="12"/>
      <c r="F724" s="12">
        <v>1435.1</v>
      </c>
      <c r="G724" s="8">
        <v>5301.2339767263611</v>
      </c>
      <c r="H724" s="8">
        <v>2012.8904396906146</v>
      </c>
      <c r="I724" s="8">
        <v>837.97208556894998</v>
      </c>
      <c r="J724" s="8">
        <v>259.54546024667275</v>
      </c>
      <c r="K724" s="8">
        <v>116.51200613197688</v>
      </c>
      <c r="L724" s="8">
        <v>23.509776322207511</v>
      </c>
      <c r="M724" s="8">
        <f t="shared" ref="M724" si="357">IFERROR(M723/$F724,0)</f>
        <v>8551.6637446867844</v>
      </c>
      <c r="N724" s="8"/>
    </row>
    <row r="725" spans="1:14" x14ac:dyDescent="0.2">
      <c r="A725" s="3" t="str">
        <f>A724</f>
        <v>2520</v>
      </c>
      <c r="B725" s="3" t="str">
        <f>B724</f>
        <v>OTEROEAST OTERO R</v>
      </c>
      <c r="C725" s="8" t="str">
        <f>C724</f>
        <v xml:space="preserve">$ </v>
      </c>
      <c r="D725" s="8" t="s">
        <v>683</v>
      </c>
      <c r="E725" s="12"/>
      <c r="F725" s="12">
        <v>1356</v>
      </c>
      <c r="G725" s="8">
        <v>5610.4726253687322</v>
      </c>
      <c r="H725" s="8">
        <v>2130.3090486725669</v>
      </c>
      <c r="I725" s="8">
        <v>886.85379056047202</v>
      </c>
      <c r="J725" s="8">
        <v>274.68561209439531</v>
      </c>
      <c r="K725" s="8">
        <v>123.30853982300886</v>
      </c>
      <c r="L725" s="8">
        <v>24.881179941002948</v>
      </c>
      <c r="M725" s="8">
        <f t="shared" ref="M725" si="358">IFERROR(M723/$F725,0)</f>
        <v>9050.5107964601793</v>
      </c>
      <c r="N725" s="8"/>
    </row>
    <row r="726" spans="1:14" x14ac:dyDescent="0.2">
      <c r="A726" s="3" t="s">
        <v>60</v>
      </c>
      <c r="B726" s="3" t="s">
        <v>581</v>
      </c>
      <c r="C726" s="8" t="s">
        <v>200</v>
      </c>
      <c r="D726" s="9" t="s">
        <v>199</v>
      </c>
      <c r="E726" s="12"/>
      <c r="F726" s="12"/>
      <c r="G726" s="12">
        <v>31.789325908007083</v>
      </c>
      <c r="H726" s="12">
        <v>12.070478399059649</v>
      </c>
      <c r="I726" s="12">
        <v>5.0249749109194575</v>
      </c>
      <c r="J726" s="12">
        <v>1.5563876750107579</v>
      </c>
      <c r="K726" s="12">
        <v>0.69867471448833152</v>
      </c>
      <c r="L726" s="12">
        <v>0.14097848629433923</v>
      </c>
      <c r="M726" s="12">
        <f>IFERROR(($M723/#REF!)*100,0)</f>
        <v>0</v>
      </c>
      <c r="N726" s="8"/>
    </row>
    <row r="727" spans="1:14" x14ac:dyDescent="0.2">
      <c r="A727" s="3" t="s">
        <v>60</v>
      </c>
      <c r="B727" s="3" t="s">
        <v>581</v>
      </c>
      <c r="C727" s="8"/>
      <c r="D727" s="8"/>
      <c r="E727" s="12"/>
      <c r="F727" s="12"/>
      <c r="G727" s="8"/>
      <c r="H727" s="8"/>
      <c r="I727" s="8"/>
      <c r="J727" s="8"/>
      <c r="K727" s="8"/>
      <c r="L727" s="8"/>
      <c r="M727" s="8"/>
      <c r="N727" s="8"/>
    </row>
    <row r="728" spans="1:14" s="18" customFormat="1" x14ac:dyDescent="0.2">
      <c r="A728" s="3" t="s">
        <v>63</v>
      </c>
      <c r="B728" s="3" t="s">
        <v>582</v>
      </c>
      <c r="C728" s="19"/>
      <c r="D728" s="20" t="s">
        <v>294</v>
      </c>
      <c r="E728" s="20" t="s">
        <v>298</v>
      </c>
      <c r="F728" s="16"/>
      <c r="G728" s="13"/>
      <c r="H728" s="13"/>
      <c r="I728" s="13"/>
      <c r="J728" s="13"/>
      <c r="K728" s="13"/>
      <c r="L728" s="13"/>
      <c r="M728" s="13"/>
      <c r="N728" s="13"/>
    </row>
    <row r="729" spans="1:14" s="18" customFormat="1" x14ac:dyDescent="0.2">
      <c r="A729" s="3" t="s">
        <v>63</v>
      </c>
      <c r="B729" s="3" t="s">
        <v>582</v>
      </c>
      <c r="C729" s="11" t="s">
        <v>201</v>
      </c>
      <c r="D729" s="17" t="s">
        <v>202</v>
      </c>
      <c r="E729" s="11"/>
      <c r="G729" s="18">
        <v>3522325.8899999992</v>
      </c>
      <c r="H729" s="18">
        <v>1215134.8399999999</v>
      </c>
      <c r="I729" s="18">
        <v>816161.70000000007</v>
      </c>
      <c r="J729" s="18">
        <v>519767.89</v>
      </c>
      <c r="K729" s="18">
        <v>1774.58</v>
      </c>
      <c r="L729" s="18">
        <v>6497.3</v>
      </c>
      <c r="M729" s="18">
        <f t="shared" ref="M729" si="359">SUM(G729:L729)</f>
        <v>6081662.1999999983</v>
      </c>
      <c r="N729" s="11"/>
    </row>
    <row r="730" spans="1:14" x14ac:dyDescent="0.2">
      <c r="A730" s="3" t="s">
        <v>63</v>
      </c>
      <c r="B730" s="3" t="s">
        <v>582</v>
      </c>
      <c r="C730" s="8" t="s">
        <v>201</v>
      </c>
      <c r="D730" s="8" t="s">
        <v>682</v>
      </c>
      <c r="E730" s="12"/>
      <c r="F730" s="12">
        <v>738.8</v>
      </c>
      <c r="G730" s="8">
        <v>4767.631145100162</v>
      </c>
      <c r="H730" s="8">
        <v>1644.7412560909581</v>
      </c>
      <c r="I730" s="8">
        <v>1104.7126421223606</v>
      </c>
      <c r="J730" s="8">
        <v>703.52989983757448</v>
      </c>
      <c r="K730" s="8">
        <v>2.4019761775852735</v>
      </c>
      <c r="L730" s="8">
        <v>8.7943963183540887</v>
      </c>
      <c r="M730" s="8">
        <f t="shared" ref="M730" si="360">IFERROR(M729/$F730,0)</f>
        <v>8231.8113156469935</v>
      </c>
      <c r="N730" s="8"/>
    </row>
    <row r="731" spans="1:14" x14ac:dyDescent="0.2">
      <c r="A731" s="3" t="str">
        <f>A730</f>
        <v>2530</v>
      </c>
      <c r="B731" s="3" t="str">
        <f>B730</f>
        <v>OTEROROCKY FORD R</v>
      </c>
      <c r="C731" s="8" t="str">
        <f>C730</f>
        <v xml:space="preserve">$ </v>
      </c>
      <c r="D731" s="8" t="s">
        <v>683</v>
      </c>
      <c r="E731" s="12"/>
      <c r="F731" s="12">
        <v>632</v>
      </c>
      <c r="G731" s="8">
        <v>5573.3004588607582</v>
      </c>
      <c r="H731" s="8">
        <v>1922.6817088607593</v>
      </c>
      <c r="I731" s="8">
        <v>1291.395094936709</v>
      </c>
      <c r="J731" s="8">
        <v>822.41754746835443</v>
      </c>
      <c r="K731" s="8">
        <v>2.8078797468354431</v>
      </c>
      <c r="L731" s="8">
        <v>10.280537974683545</v>
      </c>
      <c r="M731" s="8">
        <f t="shared" ref="M731" si="361">IFERROR(M729/$F731,0)</f>
        <v>9622.8832278480986</v>
      </c>
      <c r="N731" s="8"/>
    </row>
    <row r="732" spans="1:14" x14ac:dyDescent="0.2">
      <c r="A732" s="3" t="s">
        <v>63</v>
      </c>
      <c r="B732" s="3" t="s">
        <v>582</v>
      </c>
      <c r="C732" s="8" t="s">
        <v>200</v>
      </c>
      <c r="D732" s="9" t="s">
        <v>199</v>
      </c>
      <c r="E732" s="12"/>
      <c r="F732" s="12"/>
      <c r="G732" s="12">
        <v>15.48230830956882</v>
      </c>
      <c r="H732" s="12">
        <v>5.3410992673873743</v>
      </c>
      <c r="I732" s="12">
        <v>3.5874213416015914</v>
      </c>
      <c r="J732" s="12">
        <v>2.2846286725598959</v>
      </c>
      <c r="K732" s="12">
        <v>7.8001285338179316E-3</v>
      </c>
      <c r="L732" s="12">
        <v>2.8558743546515376E-2</v>
      </c>
      <c r="M732" s="12">
        <f>IFERROR(($M729/#REF!)*100,0)</f>
        <v>0</v>
      </c>
      <c r="N732" s="8"/>
    </row>
    <row r="733" spans="1:14" x14ac:dyDescent="0.2">
      <c r="A733" s="3" t="s">
        <v>63</v>
      </c>
      <c r="B733" s="3" t="s">
        <v>582</v>
      </c>
      <c r="C733" s="8"/>
      <c r="D733" s="8"/>
      <c r="E733" s="12"/>
      <c r="F733" s="12"/>
      <c r="G733" s="8"/>
      <c r="H733" s="8"/>
      <c r="I733" s="8"/>
      <c r="J733" s="8"/>
      <c r="K733" s="8"/>
      <c r="L733" s="8"/>
      <c r="M733" s="8"/>
      <c r="N733" s="8"/>
    </row>
    <row r="734" spans="1:14" s="18" customFormat="1" x14ac:dyDescent="0.2">
      <c r="A734" s="3" t="s">
        <v>147</v>
      </c>
      <c r="B734" s="3" t="s">
        <v>583</v>
      </c>
      <c r="C734" s="19"/>
      <c r="D734" s="20" t="s">
        <v>294</v>
      </c>
      <c r="E734" s="20" t="s">
        <v>297</v>
      </c>
      <c r="F734" s="16"/>
      <c r="G734" s="13"/>
      <c r="H734" s="13"/>
      <c r="I734" s="13"/>
      <c r="J734" s="13"/>
      <c r="K734" s="13"/>
      <c r="L734" s="13"/>
      <c r="M734" s="13"/>
      <c r="N734" s="13"/>
    </row>
    <row r="735" spans="1:14" s="18" customFormat="1" x14ac:dyDescent="0.2">
      <c r="A735" s="3" t="s">
        <v>147</v>
      </c>
      <c r="B735" s="3" t="s">
        <v>583</v>
      </c>
      <c r="C735" s="11" t="s">
        <v>201</v>
      </c>
      <c r="D735" s="17" t="s">
        <v>202</v>
      </c>
      <c r="E735" s="11"/>
      <c r="G735" s="18">
        <v>873688.38</v>
      </c>
      <c r="H735" s="18">
        <v>355789.83999999997</v>
      </c>
      <c r="I735" s="18">
        <v>93903.099999999991</v>
      </c>
      <c r="J735" s="18">
        <v>192842.67</v>
      </c>
      <c r="K735" s="18">
        <v>0</v>
      </c>
      <c r="L735" s="18">
        <v>227.92</v>
      </c>
      <c r="M735" s="18">
        <f t="shared" ref="M735" si="362">SUM(G735:L735)</f>
        <v>1516451.91</v>
      </c>
      <c r="N735" s="11"/>
    </row>
    <row r="736" spans="1:14" x14ac:dyDescent="0.2">
      <c r="A736" s="3" t="s">
        <v>147</v>
      </c>
      <c r="B736" s="3" t="s">
        <v>583</v>
      </c>
      <c r="C736" s="8" t="s">
        <v>201</v>
      </c>
      <c r="D736" s="8" t="s">
        <v>682</v>
      </c>
      <c r="E736" s="12"/>
      <c r="F736" s="12">
        <v>163</v>
      </c>
      <c r="G736" s="8">
        <v>5360.0514110429449</v>
      </c>
      <c r="H736" s="8">
        <v>2182.7597546012266</v>
      </c>
      <c r="I736" s="8">
        <v>576.09263803680972</v>
      </c>
      <c r="J736" s="8">
        <v>1183.0838650306748</v>
      </c>
      <c r="K736" s="8">
        <v>0</v>
      </c>
      <c r="L736" s="8">
        <v>1.398282208588957</v>
      </c>
      <c r="M736" s="8">
        <f t="shared" ref="M736" si="363">IFERROR(M735/$F736,0)</f>
        <v>9303.3859509202448</v>
      </c>
      <c r="N736" s="8"/>
    </row>
    <row r="737" spans="1:14" x14ac:dyDescent="0.2">
      <c r="A737" s="3" t="str">
        <f>A736</f>
        <v>2535</v>
      </c>
      <c r="B737" s="3" t="str">
        <f>B736</f>
        <v>OTEROMANZANOLA 3J</v>
      </c>
      <c r="C737" s="8" t="str">
        <f>C736</f>
        <v xml:space="preserve">$ </v>
      </c>
      <c r="D737" s="8" t="s">
        <v>683</v>
      </c>
      <c r="E737" s="12"/>
      <c r="F737" s="12">
        <v>164</v>
      </c>
      <c r="G737" s="8">
        <v>5327.3681707317073</v>
      </c>
      <c r="H737" s="8">
        <v>2169.4502439024386</v>
      </c>
      <c r="I737" s="8">
        <v>572.57987804878042</v>
      </c>
      <c r="J737" s="8">
        <v>1175.8699390243903</v>
      </c>
      <c r="K737" s="8">
        <v>0</v>
      </c>
      <c r="L737" s="8">
        <v>1.3897560975609755</v>
      </c>
      <c r="M737" s="8">
        <f t="shared" ref="M737" si="364">IFERROR(M735/$F737,0)</f>
        <v>9246.6579878048778</v>
      </c>
      <c r="N737" s="8"/>
    </row>
    <row r="738" spans="1:14" x14ac:dyDescent="0.2">
      <c r="A738" s="3" t="s">
        <v>147</v>
      </c>
      <c r="B738" s="3" t="s">
        <v>583</v>
      </c>
      <c r="C738" s="8" t="s">
        <v>200</v>
      </c>
      <c r="D738" s="9" t="s">
        <v>199</v>
      </c>
      <c r="E738" s="12"/>
      <c r="F738" s="12"/>
      <c r="G738" s="12">
        <v>19.764978721972014</v>
      </c>
      <c r="H738" s="12">
        <v>8.0488407286518182</v>
      </c>
      <c r="I738" s="12">
        <v>2.1243189401548523</v>
      </c>
      <c r="J738" s="12">
        <v>4.362575211585475</v>
      </c>
      <c r="K738" s="12">
        <v>0</v>
      </c>
      <c r="L738" s="12">
        <v>5.1561106378819662E-3</v>
      </c>
      <c r="M738" s="12">
        <f>IFERROR(($M735/#REF!)*100,0)</f>
        <v>0</v>
      </c>
      <c r="N738" s="8"/>
    </row>
    <row r="739" spans="1:14" x14ac:dyDescent="0.2">
      <c r="A739" s="3" t="s">
        <v>147</v>
      </c>
      <c r="B739" s="3" t="s">
        <v>583</v>
      </c>
      <c r="C739" s="8"/>
      <c r="D739" s="8"/>
      <c r="E739" s="12"/>
      <c r="F739" s="12"/>
      <c r="G739" s="8"/>
      <c r="H739" s="8"/>
      <c r="I739" s="8"/>
      <c r="J739" s="8"/>
      <c r="K739" s="8"/>
      <c r="L739" s="8"/>
      <c r="M739" s="8"/>
      <c r="N739" s="8"/>
    </row>
    <row r="740" spans="1:14" s="18" customFormat="1" x14ac:dyDescent="0.2">
      <c r="A740" s="3" t="s">
        <v>139</v>
      </c>
      <c r="B740" s="3" t="s">
        <v>584</v>
      </c>
      <c r="C740" s="19"/>
      <c r="D740" s="20" t="s">
        <v>294</v>
      </c>
      <c r="E740" s="20" t="s">
        <v>296</v>
      </c>
      <c r="F740" s="16"/>
      <c r="G740" s="13"/>
      <c r="H740" s="13"/>
      <c r="I740" s="13"/>
      <c r="J740" s="13"/>
      <c r="K740" s="13"/>
      <c r="L740" s="13"/>
      <c r="M740" s="13"/>
      <c r="N740" s="13"/>
    </row>
    <row r="741" spans="1:14" s="18" customFormat="1" x14ac:dyDescent="0.2">
      <c r="A741" s="3" t="s">
        <v>139</v>
      </c>
      <c r="B741" s="3" t="s">
        <v>584</v>
      </c>
      <c r="C741" s="11" t="s">
        <v>201</v>
      </c>
      <c r="D741" s="17" t="s">
        <v>202</v>
      </c>
      <c r="E741" s="11"/>
      <c r="G741" s="18">
        <v>1838528.52</v>
      </c>
      <c r="H741" s="18">
        <v>813078.82000000007</v>
      </c>
      <c r="I741" s="18">
        <v>514706.05999999994</v>
      </c>
      <c r="J741" s="18">
        <v>610636.98999999987</v>
      </c>
      <c r="K741" s="18">
        <v>0</v>
      </c>
      <c r="L741" s="18">
        <v>4174</v>
      </c>
      <c r="M741" s="18">
        <f t="shared" ref="M741" si="365">SUM(G741:L741)</f>
        <v>3781124.3899999997</v>
      </c>
      <c r="N741" s="11"/>
    </row>
    <row r="742" spans="1:14" x14ac:dyDescent="0.2">
      <c r="A742" s="3" t="s">
        <v>139</v>
      </c>
      <c r="B742" s="3" t="s">
        <v>584</v>
      </c>
      <c r="C742" s="8" t="s">
        <v>201</v>
      </c>
      <c r="D742" s="8" t="s">
        <v>682</v>
      </c>
      <c r="E742" s="12"/>
      <c r="F742" s="12">
        <v>375</v>
      </c>
      <c r="G742" s="8">
        <v>4902.7427200000002</v>
      </c>
      <c r="H742" s="8">
        <v>2168.2101866666667</v>
      </c>
      <c r="I742" s="8">
        <v>1372.5494933333332</v>
      </c>
      <c r="J742" s="8">
        <v>1628.3653066666664</v>
      </c>
      <c r="K742" s="8">
        <v>0</v>
      </c>
      <c r="L742" s="8">
        <v>11.130666666666666</v>
      </c>
      <c r="M742" s="8">
        <f t="shared" ref="M742" si="366">IFERROR(M741/$F742,0)</f>
        <v>10082.998373333332</v>
      </c>
      <c r="N742" s="8"/>
    </row>
    <row r="743" spans="1:14" x14ac:dyDescent="0.2">
      <c r="A743" s="3" t="str">
        <f>A742</f>
        <v>2540</v>
      </c>
      <c r="B743" s="3" t="str">
        <f>B742</f>
        <v>OTEROFOWLER R-4J</v>
      </c>
      <c r="C743" s="8" t="str">
        <f>C742</f>
        <v xml:space="preserve">$ </v>
      </c>
      <c r="D743" s="8" t="s">
        <v>683</v>
      </c>
      <c r="E743" s="12"/>
      <c r="F743" s="12">
        <v>347</v>
      </c>
      <c r="G743" s="8">
        <v>5298.3530835734873</v>
      </c>
      <c r="H743" s="8">
        <v>2343.1666282420751</v>
      </c>
      <c r="I743" s="8">
        <v>1483.3027665706049</v>
      </c>
      <c r="J743" s="8">
        <v>1759.7607780979824</v>
      </c>
      <c r="K743" s="8">
        <v>0</v>
      </c>
      <c r="L743" s="8">
        <v>12.028818443804035</v>
      </c>
      <c r="M743" s="8">
        <f t="shared" ref="M743" si="367">IFERROR(M741/$F743,0)</f>
        <v>10896.612074927953</v>
      </c>
      <c r="N743" s="8"/>
    </row>
    <row r="744" spans="1:14" x14ac:dyDescent="0.2">
      <c r="A744" s="3" t="s">
        <v>139</v>
      </c>
      <c r="B744" s="3" t="s">
        <v>584</v>
      </c>
      <c r="C744" s="8" t="s">
        <v>200</v>
      </c>
      <c r="D744" s="9" t="s">
        <v>199</v>
      </c>
      <c r="E744" s="12"/>
      <c r="F744" s="12"/>
      <c r="G744" s="12">
        <v>28.284398652028781</v>
      </c>
      <c r="H744" s="12">
        <v>12.508615031112573</v>
      </c>
      <c r="I744" s="12">
        <v>7.918371257931339</v>
      </c>
      <c r="J744" s="12">
        <v>9.394197516628628</v>
      </c>
      <c r="K744" s="12">
        <v>0</v>
      </c>
      <c r="L744" s="12">
        <v>6.4213896433637119E-2</v>
      </c>
      <c r="M744" s="12">
        <f>IFERROR(($M741/#REF!)*100,0)</f>
        <v>0</v>
      </c>
      <c r="N744" s="8"/>
    </row>
    <row r="745" spans="1:14" x14ac:dyDescent="0.2">
      <c r="A745" s="3" t="s">
        <v>139</v>
      </c>
      <c r="B745" s="3" t="s">
        <v>584</v>
      </c>
      <c r="C745" s="8"/>
      <c r="D745" s="8"/>
      <c r="E745" s="12"/>
      <c r="F745" s="12"/>
      <c r="G745" s="8"/>
      <c r="H745" s="8"/>
      <c r="I745" s="8"/>
      <c r="J745" s="8"/>
      <c r="K745" s="8"/>
      <c r="L745" s="8"/>
      <c r="M745" s="8"/>
      <c r="N745" s="8"/>
    </row>
    <row r="746" spans="1:14" x14ac:dyDescent="0.2">
      <c r="A746" s="3" t="s">
        <v>28</v>
      </c>
      <c r="B746" s="3" t="s">
        <v>585</v>
      </c>
      <c r="C746" s="13"/>
      <c r="D746" s="14" t="s">
        <v>294</v>
      </c>
      <c r="E746" s="15" t="s">
        <v>295</v>
      </c>
      <c r="F746" s="16"/>
      <c r="G746" s="13"/>
      <c r="H746" s="13"/>
      <c r="I746" s="13"/>
      <c r="J746" s="13"/>
      <c r="K746" s="13"/>
      <c r="L746" s="13"/>
      <c r="M746" s="13"/>
      <c r="N746" s="13"/>
    </row>
    <row r="747" spans="1:14" s="18" customFormat="1" x14ac:dyDescent="0.2">
      <c r="A747" s="3" t="s">
        <v>28</v>
      </c>
      <c r="B747" s="3" t="s">
        <v>585</v>
      </c>
      <c r="C747" s="11" t="s">
        <v>201</v>
      </c>
      <c r="D747" s="17" t="s">
        <v>202</v>
      </c>
      <c r="E747" s="11"/>
      <c r="G747" s="18">
        <v>1158406.7099999997</v>
      </c>
      <c r="H747" s="18">
        <v>493305.76000000007</v>
      </c>
      <c r="I747" s="18">
        <v>185425.31</v>
      </c>
      <c r="J747" s="18">
        <v>45200.880000000005</v>
      </c>
      <c r="K747" s="18">
        <v>33036.519999999997</v>
      </c>
      <c r="L747" s="18">
        <v>122849.18</v>
      </c>
      <c r="M747" s="18">
        <f t="shared" ref="M747" si="368">SUM(G747:L747)</f>
        <v>2038224.3599999996</v>
      </c>
      <c r="N747" s="11"/>
    </row>
    <row r="748" spans="1:14" x14ac:dyDescent="0.2">
      <c r="A748" s="3" t="s">
        <v>28</v>
      </c>
      <c r="B748" s="3" t="s">
        <v>585</v>
      </c>
      <c r="C748" s="8" t="s">
        <v>201</v>
      </c>
      <c r="D748" s="8" t="s">
        <v>682</v>
      </c>
      <c r="E748" s="12"/>
      <c r="F748" s="12">
        <v>227.5</v>
      </c>
      <c r="G748" s="8">
        <v>5091.8976263736249</v>
      </c>
      <c r="H748" s="8">
        <v>2168.3769670329675</v>
      </c>
      <c r="I748" s="8">
        <v>815.05630769230766</v>
      </c>
      <c r="J748" s="8">
        <v>198.68518681318685</v>
      </c>
      <c r="K748" s="8">
        <v>145.21547252747251</v>
      </c>
      <c r="L748" s="8">
        <v>539.99639560439562</v>
      </c>
      <c r="M748" s="8">
        <f t="shared" ref="M748" si="369">IFERROR(M747/$F748,0)</f>
        <v>8959.2279560439547</v>
      </c>
      <c r="N748" s="8"/>
    </row>
    <row r="749" spans="1:14" x14ac:dyDescent="0.2">
      <c r="A749" s="3" t="str">
        <f>A748</f>
        <v>2560</v>
      </c>
      <c r="B749" s="3" t="str">
        <f>B748</f>
        <v>OTEROCHERAW 31</v>
      </c>
      <c r="C749" s="8" t="str">
        <f>C748</f>
        <v xml:space="preserve">$ </v>
      </c>
      <c r="D749" s="8" t="s">
        <v>683</v>
      </c>
      <c r="E749" s="12"/>
      <c r="F749" s="12">
        <v>228</v>
      </c>
      <c r="G749" s="8">
        <v>5080.7311842105255</v>
      </c>
      <c r="H749" s="8">
        <v>2163.6217543859652</v>
      </c>
      <c r="I749" s="8">
        <v>813.26890350877193</v>
      </c>
      <c r="J749" s="8">
        <v>198.24947368421056</v>
      </c>
      <c r="K749" s="8">
        <v>144.89701754385965</v>
      </c>
      <c r="L749" s="8">
        <v>538.81219298245605</v>
      </c>
      <c r="M749" s="8">
        <f t="shared" ref="M749" si="370">IFERROR(M747/$F749,0)</f>
        <v>8939.5805263157872</v>
      </c>
      <c r="N749" s="8"/>
    </row>
    <row r="750" spans="1:14" x14ac:dyDescent="0.2">
      <c r="A750" s="3" t="s">
        <v>28</v>
      </c>
      <c r="B750" s="3" t="s">
        <v>585</v>
      </c>
      <c r="C750" s="8" t="s">
        <v>200</v>
      </c>
      <c r="D750" s="9" t="s">
        <v>199</v>
      </c>
      <c r="E750" s="12"/>
      <c r="F750" s="12"/>
      <c r="G750" s="12">
        <v>28.967425248721806</v>
      </c>
      <c r="H750" s="12">
        <v>12.33573459494542</v>
      </c>
      <c r="I750" s="12">
        <v>4.6367944524821247</v>
      </c>
      <c r="J750" s="12">
        <v>1.1303051866614662</v>
      </c>
      <c r="K750" s="12">
        <v>0.8261199760988116</v>
      </c>
      <c r="L750" s="12">
        <v>3.0719991586692124</v>
      </c>
      <c r="M750" s="12">
        <f>IFERROR(($M747/#REF!)*100,0)</f>
        <v>0</v>
      </c>
      <c r="N750" s="8"/>
    </row>
    <row r="751" spans="1:14" x14ac:dyDescent="0.2">
      <c r="A751" s="3" t="s">
        <v>28</v>
      </c>
      <c r="B751" s="3" t="s">
        <v>585</v>
      </c>
      <c r="C751" s="8"/>
      <c r="D751" s="8"/>
      <c r="E751" s="12"/>
      <c r="F751" s="12"/>
      <c r="G751" s="8"/>
      <c r="H751" s="8"/>
      <c r="I751" s="8"/>
      <c r="J751" s="8"/>
      <c r="K751" s="8"/>
      <c r="L751" s="8"/>
      <c r="M751" s="8"/>
      <c r="N751" s="8"/>
    </row>
    <row r="752" spans="1:14" x14ac:dyDescent="0.2">
      <c r="A752" s="3" t="s">
        <v>135</v>
      </c>
      <c r="B752" s="3" t="s">
        <v>586</v>
      </c>
      <c r="C752" s="13"/>
      <c r="D752" s="14" t="s">
        <v>294</v>
      </c>
      <c r="E752" s="15" t="s">
        <v>293</v>
      </c>
      <c r="F752" s="16"/>
      <c r="G752" s="13"/>
      <c r="H752" s="13"/>
      <c r="I752" s="13"/>
      <c r="J752" s="13"/>
      <c r="K752" s="13"/>
      <c r="L752" s="13"/>
      <c r="M752" s="13"/>
      <c r="N752" s="13"/>
    </row>
    <row r="753" spans="1:14" s="18" customFormat="1" x14ac:dyDescent="0.2">
      <c r="A753" s="3" t="s">
        <v>135</v>
      </c>
      <c r="B753" s="3" t="s">
        <v>586</v>
      </c>
      <c r="C753" s="11" t="s">
        <v>201</v>
      </c>
      <c r="D753" s="17" t="s">
        <v>202</v>
      </c>
      <c r="E753" s="11"/>
      <c r="G753" s="18">
        <v>1824964.9</v>
      </c>
      <c r="H753" s="18">
        <v>592262.71999999986</v>
      </c>
      <c r="I753" s="18">
        <v>172644.01</v>
      </c>
      <c r="J753" s="18">
        <v>283970.63</v>
      </c>
      <c r="K753" s="18">
        <v>1126.8399999999999</v>
      </c>
      <c r="L753" s="18">
        <v>8442.7799999999988</v>
      </c>
      <c r="M753" s="18">
        <f t="shared" ref="M753" si="371">SUM(G753:L753)</f>
        <v>2883411.8799999994</v>
      </c>
      <c r="N753" s="11"/>
    </row>
    <row r="754" spans="1:14" x14ac:dyDescent="0.2">
      <c r="A754" s="3" t="s">
        <v>135</v>
      </c>
      <c r="B754" s="3" t="s">
        <v>586</v>
      </c>
      <c r="C754" s="8" t="s">
        <v>201</v>
      </c>
      <c r="D754" s="8" t="s">
        <v>682</v>
      </c>
      <c r="E754" s="12"/>
      <c r="F754" s="12">
        <v>320.3</v>
      </c>
      <c r="G754" s="8">
        <v>5697.6737433655944</v>
      </c>
      <c r="H754" s="8">
        <v>1849.087480487043</v>
      </c>
      <c r="I754" s="8">
        <v>539.00721198876056</v>
      </c>
      <c r="J754" s="8">
        <v>886.57705276303466</v>
      </c>
      <c r="K754" s="8">
        <v>3.5180768029971898</v>
      </c>
      <c r="L754" s="8">
        <v>26.358975960037462</v>
      </c>
      <c r="M754" s="8">
        <f t="shared" ref="M754" si="372">IFERROR(M753/$F754,0)</f>
        <v>9002.222541367466</v>
      </c>
      <c r="N754" s="8"/>
    </row>
    <row r="755" spans="1:14" x14ac:dyDescent="0.2">
      <c r="A755" s="3" t="str">
        <f>A754</f>
        <v>2570</v>
      </c>
      <c r="B755" s="3" t="str">
        <f>B754</f>
        <v>OTEROSWINK 33</v>
      </c>
      <c r="C755" s="8" t="str">
        <f>C754</f>
        <v xml:space="preserve">$ </v>
      </c>
      <c r="D755" s="8" t="s">
        <v>683</v>
      </c>
      <c r="E755" s="12"/>
      <c r="F755" s="12">
        <v>314</v>
      </c>
      <c r="G755" s="8">
        <v>5811.9901273885343</v>
      </c>
      <c r="H755" s="8">
        <v>1886.1870063694264</v>
      </c>
      <c r="I755" s="8">
        <v>549.82168789808918</v>
      </c>
      <c r="J755" s="8">
        <v>904.36506369426752</v>
      </c>
      <c r="K755" s="8">
        <v>3.5886624203821653</v>
      </c>
      <c r="L755" s="8">
        <v>26.887834394904456</v>
      </c>
      <c r="M755" s="8">
        <f t="shared" ref="M755" si="373">IFERROR(M753/$F755,0)</f>
        <v>9182.8403821656029</v>
      </c>
      <c r="N755" s="8"/>
    </row>
    <row r="756" spans="1:14" x14ac:dyDescent="0.2">
      <c r="A756" s="3" t="s">
        <v>135</v>
      </c>
      <c r="B756" s="3" t="s">
        <v>586</v>
      </c>
      <c r="C756" s="8" t="s">
        <v>200</v>
      </c>
      <c r="D756" s="9" t="s">
        <v>199</v>
      </c>
      <c r="E756" s="12"/>
      <c r="F756" s="12"/>
      <c r="G756" s="12">
        <v>30.637671896677723</v>
      </c>
      <c r="H756" s="12">
        <v>9.9429588437530523</v>
      </c>
      <c r="I756" s="12">
        <v>2.8983628853939867</v>
      </c>
      <c r="J756" s="12">
        <v>4.7673240127702554</v>
      </c>
      <c r="K756" s="12">
        <v>1.891748942681162E-2</v>
      </c>
      <c r="L756" s="12">
        <v>0.14173813618871942</v>
      </c>
      <c r="M756" s="12">
        <f>IFERROR(($M753/#REF!)*100,0)</f>
        <v>0</v>
      </c>
      <c r="N756" s="8"/>
    </row>
    <row r="757" spans="1:14" x14ac:dyDescent="0.2">
      <c r="A757" s="3" t="s">
        <v>135</v>
      </c>
      <c r="B757" s="3" t="s">
        <v>586</v>
      </c>
      <c r="C757" s="8"/>
      <c r="D757" s="8"/>
      <c r="E757" s="12"/>
      <c r="F757" s="12"/>
      <c r="G757" s="8"/>
      <c r="H757" s="8"/>
      <c r="I757" s="8"/>
      <c r="J757" s="8"/>
      <c r="K757" s="8"/>
      <c r="L757" s="8"/>
      <c r="M757" s="8"/>
      <c r="N757" s="8"/>
    </row>
    <row r="758" spans="1:14" x14ac:dyDescent="0.2">
      <c r="A758" s="3" t="s">
        <v>148</v>
      </c>
      <c r="B758" s="3" t="s">
        <v>587</v>
      </c>
      <c r="C758" s="13"/>
      <c r="D758" s="14" t="s">
        <v>291</v>
      </c>
      <c r="E758" s="15" t="s">
        <v>292</v>
      </c>
      <c r="F758" s="16"/>
      <c r="G758" s="13"/>
      <c r="H758" s="13"/>
      <c r="I758" s="13"/>
      <c r="J758" s="13"/>
      <c r="K758" s="13"/>
      <c r="L758" s="13"/>
      <c r="M758" s="13"/>
      <c r="N758" s="13"/>
    </row>
    <row r="759" spans="1:14" s="18" customFormat="1" x14ac:dyDescent="0.2">
      <c r="A759" s="3" t="s">
        <v>148</v>
      </c>
      <c r="B759" s="3" t="s">
        <v>587</v>
      </c>
      <c r="C759" s="11" t="s">
        <v>201</v>
      </c>
      <c r="D759" s="17" t="s">
        <v>202</v>
      </c>
      <c r="E759" s="11"/>
      <c r="G759" s="18">
        <v>1570646.8200000003</v>
      </c>
      <c r="H759" s="18">
        <v>457757.62999999995</v>
      </c>
      <c r="I759" s="18">
        <v>172800.93999999997</v>
      </c>
      <c r="J759" s="18">
        <v>157281.4599999999</v>
      </c>
      <c r="K759" s="18">
        <v>54381.279999999999</v>
      </c>
      <c r="L759" s="18">
        <v>11767.26</v>
      </c>
      <c r="M759" s="18">
        <f t="shared" ref="M759" si="374">SUM(G759:L759)</f>
        <v>2424635.3899999997</v>
      </c>
      <c r="N759" s="11"/>
    </row>
    <row r="760" spans="1:14" x14ac:dyDescent="0.2">
      <c r="A760" s="3" t="s">
        <v>148</v>
      </c>
      <c r="B760" s="3" t="s">
        <v>587</v>
      </c>
      <c r="C760" s="8" t="s">
        <v>201</v>
      </c>
      <c r="D760" s="8" t="s">
        <v>682</v>
      </c>
      <c r="E760" s="12"/>
      <c r="F760" s="12">
        <v>171.8</v>
      </c>
      <c r="G760" s="8">
        <v>9142.2981373690345</v>
      </c>
      <c r="H760" s="8">
        <v>2664.4798020954595</v>
      </c>
      <c r="I760" s="8">
        <v>1005.8261932479626</v>
      </c>
      <c r="J760" s="8">
        <v>915.49161816065134</v>
      </c>
      <c r="K760" s="8">
        <v>316.53830034924329</v>
      </c>
      <c r="L760" s="8">
        <v>68.493946449359711</v>
      </c>
      <c r="M760" s="8">
        <f t="shared" ref="M760" si="375">IFERROR(M759/$F760,0)</f>
        <v>14113.127997671709</v>
      </c>
      <c r="N760" s="8"/>
    </row>
    <row r="761" spans="1:14" x14ac:dyDescent="0.2">
      <c r="A761" s="3" t="str">
        <f>A760</f>
        <v>2580</v>
      </c>
      <c r="B761" s="3" t="str">
        <f>B760</f>
        <v>OURAYOURAY R-1</v>
      </c>
      <c r="C761" s="8" t="str">
        <f>C760</f>
        <v xml:space="preserve">$ </v>
      </c>
      <c r="D761" s="8" t="s">
        <v>683</v>
      </c>
      <c r="E761" s="12"/>
      <c r="F761" s="12">
        <v>177</v>
      </c>
      <c r="G761" s="8">
        <v>8873.7108474576289</v>
      </c>
      <c r="H761" s="8">
        <v>2586.201299435028</v>
      </c>
      <c r="I761" s="8">
        <v>976.27649717514112</v>
      </c>
      <c r="J761" s="8">
        <v>888.59581920903906</v>
      </c>
      <c r="K761" s="8">
        <v>307.23887005649715</v>
      </c>
      <c r="L761" s="8">
        <v>66.481694915254238</v>
      </c>
      <c r="M761" s="8">
        <f t="shared" ref="M761" si="376">IFERROR(M759/$F761,0)</f>
        <v>13698.505028248586</v>
      </c>
      <c r="N761" s="8"/>
    </row>
    <row r="762" spans="1:14" x14ac:dyDescent="0.2">
      <c r="A762" s="3" t="s">
        <v>148</v>
      </c>
      <c r="B762" s="3" t="s">
        <v>587</v>
      </c>
      <c r="C762" s="8" t="s">
        <v>200</v>
      </c>
      <c r="D762" s="9" t="s">
        <v>199</v>
      </c>
      <c r="E762" s="12"/>
      <c r="F762" s="12"/>
      <c r="G762" s="12">
        <v>38.29972360474769</v>
      </c>
      <c r="H762" s="12">
        <v>11.162274346924381</v>
      </c>
      <c r="I762" s="12">
        <v>4.2136960113290067</v>
      </c>
      <c r="J762" s="12">
        <v>3.8352584231197024</v>
      </c>
      <c r="K762" s="12">
        <v>1.32607023218141</v>
      </c>
      <c r="L762" s="12">
        <v>0.28694089584391946</v>
      </c>
      <c r="M762" s="12">
        <f>IFERROR(($M759/#REF!)*100,0)</f>
        <v>0</v>
      </c>
      <c r="N762" s="8"/>
    </row>
    <row r="763" spans="1:14" x14ac:dyDescent="0.2">
      <c r="A763" s="3" t="s">
        <v>148</v>
      </c>
      <c r="B763" s="3" t="s">
        <v>587</v>
      </c>
      <c r="C763" s="8"/>
      <c r="D763" s="8"/>
      <c r="E763" s="12"/>
      <c r="F763" s="12"/>
      <c r="G763" s="8"/>
      <c r="H763" s="8"/>
      <c r="I763" s="8"/>
      <c r="J763" s="8"/>
      <c r="K763" s="8"/>
      <c r="L763" s="8"/>
      <c r="M763" s="8"/>
      <c r="N763" s="8"/>
    </row>
    <row r="764" spans="1:14" x14ac:dyDescent="0.2">
      <c r="A764" s="3" t="s">
        <v>107</v>
      </c>
      <c r="B764" s="3" t="s">
        <v>588</v>
      </c>
      <c r="C764" s="13"/>
      <c r="D764" s="14" t="s">
        <v>291</v>
      </c>
      <c r="E764" s="15" t="s">
        <v>290</v>
      </c>
      <c r="F764" s="16"/>
      <c r="G764" s="13"/>
      <c r="H764" s="13"/>
      <c r="I764" s="13"/>
      <c r="J764" s="13"/>
      <c r="K764" s="13"/>
      <c r="L764" s="13"/>
      <c r="M764" s="13"/>
      <c r="N764" s="13"/>
    </row>
    <row r="765" spans="1:14" s="18" customFormat="1" x14ac:dyDescent="0.2">
      <c r="A765" s="3" t="s">
        <v>107</v>
      </c>
      <c r="B765" s="3" t="s">
        <v>588</v>
      </c>
      <c r="C765" s="11" t="s">
        <v>201</v>
      </c>
      <c r="D765" s="17" t="s">
        <v>202</v>
      </c>
      <c r="E765" s="11"/>
      <c r="G765" s="18">
        <v>2229636.3100000005</v>
      </c>
      <c r="H765" s="18">
        <v>946160.82000000007</v>
      </c>
      <c r="I765" s="18">
        <v>270316.71999999997</v>
      </c>
      <c r="J765" s="18">
        <v>273298.45</v>
      </c>
      <c r="K765" s="18">
        <v>0</v>
      </c>
      <c r="L765" s="18">
        <v>2258</v>
      </c>
      <c r="M765" s="18">
        <f t="shared" ref="M765" si="377">SUM(G765:L765)</f>
        <v>3721670.3000000007</v>
      </c>
      <c r="N765" s="11"/>
    </row>
    <row r="766" spans="1:14" x14ac:dyDescent="0.2">
      <c r="A766" s="3" t="s">
        <v>107</v>
      </c>
      <c r="B766" s="3" t="s">
        <v>588</v>
      </c>
      <c r="C766" s="8" t="s">
        <v>201</v>
      </c>
      <c r="D766" s="8" t="s">
        <v>682</v>
      </c>
      <c r="E766" s="12"/>
      <c r="F766" s="12">
        <v>323.10000000000002</v>
      </c>
      <c r="G766" s="8">
        <v>6900.762333642836</v>
      </c>
      <c r="H766" s="8">
        <v>2928.3838440111422</v>
      </c>
      <c r="I766" s="8">
        <v>836.63484989167421</v>
      </c>
      <c r="J766" s="8">
        <v>845.86335499845245</v>
      </c>
      <c r="K766" s="8">
        <v>0</v>
      </c>
      <c r="L766" s="8">
        <v>6.9885484370164033</v>
      </c>
      <c r="M766" s="8">
        <f t="shared" ref="M766" si="378">IFERROR(M765/$F766,0)</f>
        <v>11518.632930981123</v>
      </c>
      <c r="N766" s="8"/>
    </row>
    <row r="767" spans="1:14" x14ac:dyDescent="0.2">
      <c r="A767" s="3" t="str">
        <f>A766</f>
        <v>2590</v>
      </c>
      <c r="B767" s="3" t="str">
        <f>B766</f>
        <v>OURAYRIDGWAY R-2</v>
      </c>
      <c r="C767" s="8" t="str">
        <f>C766</f>
        <v xml:space="preserve">$ </v>
      </c>
      <c r="D767" s="8" t="s">
        <v>683</v>
      </c>
      <c r="E767" s="12"/>
      <c r="F767" s="12">
        <v>336</v>
      </c>
      <c r="G767" s="8">
        <v>6635.822351190478</v>
      </c>
      <c r="H767" s="8">
        <v>2815.9548214285714</v>
      </c>
      <c r="I767" s="8">
        <v>804.51404761904757</v>
      </c>
      <c r="J767" s="8">
        <v>813.38824404761908</v>
      </c>
      <c r="K767" s="8">
        <v>0</v>
      </c>
      <c r="L767" s="8">
        <v>6.7202380952380949</v>
      </c>
      <c r="M767" s="8">
        <f t="shared" ref="M767" si="379">IFERROR(M765/$F767,0)</f>
        <v>11076.399702380955</v>
      </c>
      <c r="N767" s="8"/>
    </row>
    <row r="768" spans="1:14" x14ac:dyDescent="0.2">
      <c r="A768" s="3" t="s">
        <v>107</v>
      </c>
      <c r="B768" s="3" t="s">
        <v>588</v>
      </c>
      <c r="C768" s="8" t="s">
        <v>200</v>
      </c>
      <c r="D768" s="9" t="s">
        <v>199</v>
      </c>
      <c r="E768" s="12"/>
      <c r="F768" s="12"/>
      <c r="G768" s="12">
        <v>11.388214081339479</v>
      </c>
      <c r="H768" s="12">
        <v>4.8326634820257777</v>
      </c>
      <c r="I768" s="12">
        <v>1.3806846718985752</v>
      </c>
      <c r="J768" s="12">
        <v>1.3959143214250278</v>
      </c>
      <c r="K768" s="12">
        <v>0</v>
      </c>
      <c r="L768" s="12">
        <v>1.1533086037545081E-2</v>
      </c>
      <c r="M768" s="12">
        <f>IFERROR(($M765/#REF!)*100,0)</f>
        <v>0</v>
      </c>
      <c r="N768" s="8"/>
    </row>
    <row r="769" spans="1:14" x14ac:dyDescent="0.2">
      <c r="A769" s="3" t="s">
        <v>107</v>
      </c>
      <c r="B769" s="3" t="s">
        <v>588</v>
      </c>
      <c r="C769" s="8"/>
      <c r="D769" s="8"/>
      <c r="E769" s="12"/>
      <c r="F769" s="12"/>
      <c r="G769" s="8"/>
      <c r="H769" s="8"/>
      <c r="I769" s="8"/>
      <c r="J769" s="8"/>
      <c r="K769" s="8"/>
      <c r="L769" s="8"/>
      <c r="M769" s="8"/>
      <c r="N769" s="8"/>
    </row>
    <row r="770" spans="1:14" x14ac:dyDescent="0.2">
      <c r="A770" s="3" t="s">
        <v>1</v>
      </c>
      <c r="B770" s="3" t="s">
        <v>589</v>
      </c>
      <c r="C770" s="13"/>
      <c r="D770" s="14" t="s">
        <v>288</v>
      </c>
      <c r="E770" s="15" t="s">
        <v>289</v>
      </c>
      <c r="F770" s="16"/>
      <c r="G770" s="13"/>
      <c r="H770" s="13"/>
      <c r="I770" s="13"/>
      <c r="J770" s="13"/>
      <c r="K770" s="13"/>
      <c r="L770" s="13"/>
      <c r="M770" s="13"/>
      <c r="N770" s="13"/>
    </row>
    <row r="771" spans="1:14" s="18" customFormat="1" x14ac:dyDescent="0.2">
      <c r="A771" s="3" t="s">
        <v>1</v>
      </c>
      <c r="B771" s="3" t="s">
        <v>589</v>
      </c>
      <c r="C771" s="11" t="s">
        <v>201</v>
      </c>
      <c r="D771" s="17" t="s">
        <v>202</v>
      </c>
      <c r="E771" s="11"/>
      <c r="G771" s="18">
        <v>4065135.5599999996</v>
      </c>
      <c r="H771" s="18">
        <v>1189328.4999999998</v>
      </c>
      <c r="I771" s="18">
        <v>668338.83000000007</v>
      </c>
      <c r="J771" s="18">
        <v>347372.35999999987</v>
      </c>
      <c r="K771" s="18">
        <v>558.83000000000004</v>
      </c>
      <c r="L771" s="18">
        <v>11241.05</v>
      </c>
      <c r="M771" s="18">
        <f t="shared" ref="M771" si="380">SUM(G771:L771)</f>
        <v>6281975.1299999999</v>
      </c>
      <c r="N771" s="11"/>
    </row>
    <row r="772" spans="1:14" x14ac:dyDescent="0.2">
      <c r="A772" s="3" t="s">
        <v>1</v>
      </c>
      <c r="B772" s="3" t="s">
        <v>589</v>
      </c>
      <c r="C772" s="8" t="s">
        <v>201</v>
      </c>
      <c r="D772" s="8" t="s">
        <v>682</v>
      </c>
      <c r="E772" s="12"/>
      <c r="F772" s="12">
        <v>788.5</v>
      </c>
      <c r="G772" s="8">
        <v>5155.5301965757762</v>
      </c>
      <c r="H772" s="8">
        <v>1508.3430564362711</v>
      </c>
      <c r="I772" s="8">
        <v>847.6079010779963</v>
      </c>
      <c r="J772" s="8">
        <v>440.54833227647413</v>
      </c>
      <c r="K772" s="8">
        <v>0.70872542802790117</v>
      </c>
      <c r="L772" s="8">
        <v>14.256246036778693</v>
      </c>
      <c r="M772" s="8">
        <f t="shared" ref="M772" si="381">IFERROR(M771/$F772,0)</f>
        <v>7966.9944578313252</v>
      </c>
      <c r="N772" s="8"/>
    </row>
    <row r="773" spans="1:14" x14ac:dyDescent="0.2">
      <c r="A773" s="3" t="str">
        <f>A772</f>
        <v>2600</v>
      </c>
      <c r="B773" s="3" t="str">
        <f>B772</f>
        <v>PARKPLATTE CANYO</v>
      </c>
      <c r="C773" s="8" t="str">
        <f>C772</f>
        <v xml:space="preserve">$ </v>
      </c>
      <c r="D773" s="8" t="s">
        <v>683</v>
      </c>
      <c r="E773" s="12"/>
      <c r="F773" s="12">
        <v>797</v>
      </c>
      <c r="G773" s="8">
        <v>5100.5464993726473</v>
      </c>
      <c r="H773" s="8">
        <v>1492.2565872020073</v>
      </c>
      <c r="I773" s="8">
        <v>838.56816813048943</v>
      </c>
      <c r="J773" s="8">
        <v>435.84988707653685</v>
      </c>
      <c r="K773" s="8">
        <v>0.70116687578419079</v>
      </c>
      <c r="L773" s="8">
        <v>14.104203262233375</v>
      </c>
      <c r="M773" s="8">
        <f t="shared" ref="M773" si="382">IFERROR(M771/$F773,0)</f>
        <v>7882.0265119196984</v>
      </c>
      <c r="N773" s="8"/>
    </row>
    <row r="774" spans="1:14" x14ac:dyDescent="0.2">
      <c r="A774" s="3" t="s">
        <v>1</v>
      </c>
      <c r="B774" s="3" t="s">
        <v>589</v>
      </c>
      <c r="C774" s="8" t="s">
        <v>200</v>
      </c>
      <c r="D774" s="9" t="s">
        <v>199</v>
      </c>
      <c r="E774" s="12"/>
      <c r="F774" s="12"/>
      <c r="G774" s="12">
        <v>28.641688381667851</v>
      </c>
      <c r="H774" s="12">
        <v>8.3796409191423002</v>
      </c>
      <c r="I774" s="12">
        <v>4.7089087730763124</v>
      </c>
      <c r="J774" s="12">
        <v>2.4474782551961294</v>
      </c>
      <c r="K774" s="12">
        <v>3.9373434125595181E-3</v>
      </c>
      <c r="L774" s="12">
        <v>7.9200963025879367E-2</v>
      </c>
      <c r="M774" s="12">
        <f>IFERROR(($M771/#REF!)*100,0)</f>
        <v>0</v>
      </c>
      <c r="N774" s="8"/>
    </row>
    <row r="775" spans="1:14" x14ac:dyDescent="0.2">
      <c r="A775" s="3" t="s">
        <v>1</v>
      </c>
      <c r="B775" s="3" t="s">
        <v>589</v>
      </c>
      <c r="C775" s="8"/>
      <c r="D775" s="8"/>
      <c r="E775" s="12"/>
      <c r="F775" s="12"/>
      <c r="G775" s="8"/>
      <c r="H775" s="8"/>
      <c r="I775" s="8"/>
      <c r="J775" s="8"/>
      <c r="K775" s="8"/>
      <c r="L775" s="8"/>
      <c r="M775" s="8"/>
      <c r="N775" s="8"/>
    </row>
    <row r="776" spans="1:14" x14ac:dyDescent="0.2">
      <c r="A776" s="3" t="s">
        <v>119</v>
      </c>
      <c r="B776" s="3" t="s">
        <v>590</v>
      </c>
      <c r="C776" s="13"/>
      <c r="D776" s="14" t="s">
        <v>288</v>
      </c>
      <c r="E776" s="15" t="s">
        <v>287</v>
      </c>
      <c r="F776" s="16"/>
      <c r="G776" s="13"/>
      <c r="H776" s="13"/>
      <c r="I776" s="13"/>
      <c r="J776" s="13"/>
      <c r="K776" s="13"/>
      <c r="L776" s="13"/>
      <c r="M776" s="13"/>
      <c r="N776" s="13"/>
    </row>
    <row r="777" spans="1:14" s="18" customFormat="1" x14ac:dyDescent="0.2">
      <c r="A777" s="3" t="s">
        <v>119</v>
      </c>
      <c r="B777" s="3" t="s">
        <v>590</v>
      </c>
      <c r="C777" s="11" t="s">
        <v>201</v>
      </c>
      <c r="D777" s="17" t="s">
        <v>202</v>
      </c>
      <c r="E777" s="11"/>
      <c r="G777" s="18">
        <v>3635805.419999999</v>
      </c>
      <c r="H777" s="18">
        <v>1598120.7299999997</v>
      </c>
      <c r="I777" s="18">
        <v>676141.54</v>
      </c>
      <c r="J777" s="18">
        <v>281196.19</v>
      </c>
      <c r="K777" s="18">
        <v>80292.28</v>
      </c>
      <c r="L777" s="18">
        <v>197354.2</v>
      </c>
      <c r="M777" s="18">
        <f t="shared" ref="M777" si="383">SUM(G777:L777)</f>
        <v>6468910.3599999994</v>
      </c>
      <c r="N777" s="11"/>
    </row>
    <row r="778" spans="1:14" x14ac:dyDescent="0.2">
      <c r="A778" s="3" t="s">
        <v>119</v>
      </c>
      <c r="B778" s="3" t="s">
        <v>590</v>
      </c>
      <c r="C778" s="8" t="s">
        <v>201</v>
      </c>
      <c r="D778" s="8" t="s">
        <v>682</v>
      </c>
      <c r="E778" s="12"/>
      <c r="F778" s="12">
        <v>590.9</v>
      </c>
      <c r="G778" s="8">
        <v>6152.9961414790978</v>
      </c>
      <c r="H778" s="8">
        <v>2704.5536131325093</v>
      </c>
      <c r="I778" s="8">
        <v>1144.2571331866645</v>
      </c>
      <c r="J778" s="8">
        <v>475.87779658148588</v>
      </c>
      <c r="K778" s="8">
        <v>135.88133355897784</v>
      </c>
      <c r="L778" s="8">
        <v>333.9891690641395</v>
      </c>
      <c r="M778" s="8">
        <f t="shared" ref="M778" si="384">IFERROR(M777/$F778,0)</f>
        <v>10947.555187002876</v>
      </c>
      <c r="N778" s="8"/>
    </row>
    <row r="779" spans="1:14" x14ac:dyDescent="0.2">
      <c r="A779" s="3" t="str">
        <f>A778</f>
        <v>2610</v>
      </c>
      <c r="B779" s="3" t="str">
        <f>B778</f>
        <v xml:space="preserve">PARKPARK COUNTY </v>
      </c>
      <c r="C779" s="8" t="str">
        <f>C778</f>
        <v xml:space="preserve">$ </v>
      </c>
      <c r="D779" s="8" t="s">
        <v>683</v>
      </c>
      <c r="E779" s="12"/>
      <c r="F779" s="12">
        <v>595</v>
      </c>
      <c r="G779" s="8">
        <v>6110.5973445378131</v>
      </c>
      <c r="H779" s="8">
        <v>2685.9171932773106</v>
      </c>
      <c r="I779" s="8">
        <v>1136.3723361344539</v>
      </c>
      <c r="J779" s="8">
        <v>472.5986386554622</v>
      </c>
      <c r="K779" s="8">
        <v>134.94500840336136</v>
      </c>
      <c r="L779" s="8">
        <v>331.68773109243699</v>
      </c>
      <c r="M779" s="8">
        <f t="shared" ref="M779" si="385">IFERROR(M777/$F779,0)</f>
        <v>10872.11825210084</v>
      </c>
      <c r="N779" s="8"/>
    </row>
    <row r="780" spans="1:14" x14ac:dyDescent="0.2">
      <c r="A780" s="3" t="s">
        <v>119</v>
      </c>
      <c r="B780" s="3" t="s">
        <v>590</v>
      </c>
      <c r="C780" s="8" t="s">
        <v>200</v>
      </c>
      <c r="D780" s="9" t="s">
        <v>199</v>
      </c>
      <c r="E780" s="12"/>
      <c r="F780" s="12"/>
      <c r="G780" s="12">
        <v>27.921960627848645</v>
      </c>
      <c r="H780" s="12">
        <v>12.273116667945542</v>
      </c>
      <c r="I780" s="12">
        <v>5.1925764109601209</v>
      </c>
      <c r="J780" s="12">
        <v>2.1595074650284913</v>
      </c>
      <c r="K780" s="12">
        <v>0.616622074588414</v>
      </c>
      <c r="L780" s="12">
        <v>1.5156246183660096</v>
      </c>
      <c r="M780" s="12">
        <f>IFERROR(($M777/#REF!)*100,0)</f>
        <v>0</v>
      </c>
      <c r="N780" s="8"/>
    </row>
    <row r="781" spans="1:14" x14ac:dyDescent="0.2">
      <c r="A781" s="3" t="s">
        <v>119</v>
      </c>
      <c r="B781" s="3" t="s">
        <v>590</v>
      </c>
      <c r="C781" s="8"/>
      <c r="D781" s="8"/>
      <c r="E781" s="12"/>
      <c r="F781" s="12"/>
      <c r="G781" s="8"/>
      <c r="H781" s="8"/>
      <c r="I781" s="8"/>
      <c r="J781" s="8"/>
      <c r="K781" s="8"/>
      <c r="L781" s="8"/>
      <c r="M781" s="8"/>
      <c r="N781" s="8"/>
    </row>
    <row r="782" spans="1:14" x14ac:dyDescent="0.2">
      <c r="A782" s="3" t="s">
        <v>186</v>
      </c>
      <c r="B782" s="3" t="s">
        <v>591</v>
      </c>
      <c r="C782" s="13"/>
      <c r="D782" s="14" t="s">
        <v>285</v>
      </c>
      <c r="E782" s="15" t="s">
        <v>286</v>
      </c>
      <c r="F782" s="16"/>
      <c r="G782" s="13"/>
      <c r="H782" s="13"/>
      <c r="I782" s="13"/>
      <c r="J782" s="13"/>
      <c r="K782" s="13"/>
      <c r="L782" s="13"/>
      <c r="M782" s="13"/>
      <c r="N782" s="13"/>
    </row>
    <row r="783" spans="1:14" s="18" customFormat="1" x14ac:dyDescent="0.2">
      <c r="A783" s="3" t="s">
        <v>186</v>
      </c>
      <c r="B783" s="3" t="s">
        <v>591</v>
      </c>
      <c r="C783" s="11" t="s">
        <v>201</v>
      </c>
      <c r="D783" s="17" t="s">
        <v>202</v>
      </c>
      <c r="E783" s="11"/>
      <c r="G783" s="18">
        <v>2424896.7499999991</v>
      </c>
      <c r="H783" s="18">
        <v>894534.33000000007</v>
      </c>
      <c r="I783" s="18">
        <v>575584.02</v>
      </c>
      <c r="J783" s="18">
        <v>266354.57</v>
      </c>
      <c r="K783" s="18">
        <v>78821.06</v>
      </c>
      <c r="L783" s="18">
        <v>707642.4</v>
      </c>
      <c r="M783" s="18">
        <f t="shared" ref="M783" si="386">SUM(G783:L783)</f>
        <v>4947833.129999999</v>
      </c>
      <c r="N783" s="11"/>
    </row>
    <row r="784" spans="1:14" x14ac:dyDescent="0.2">
      <c r="A784" s="3" t="s">
        <v>186</v>
      </c>
      <c r="B784" s="3" t="s">
        <v>591</v>
      </c>
      <c r="C784" s="8" t="s">
        <v>201</v>
      </c>
      <c r="D784" s="8" t="s">
        <v>682</v>
      </c>
      <c r="E784" s="12"/>
      <c r="F784" s="12">
        <v>594.79999999999995</v>
      </c>
      <c r="G784" s="8">
        <v>4076.8270847343633</v>
      </c>
      <c r="H784" s="8">
        <v>1503.9245628782787</v>
      </c>
      <c r="I784" s="8">
        <v>967.69337592468071</v>
      </c>
      <c r="J784" s="8">
        <v>447.80526227303301</v>
      </c>
      <c r="K784" s="8">
        <v>132.51691324815064</v>
      </c>
      <c r="L784" s="8">
        <v>1189.714862138534</v>
      </c>
      <c r="M784" s="8">
        <f t="shared" ref="M784" si="387">IFERROR(M783/$F784,0)</f>
        <v>8318.482061197039</v>
      </c>
      <c r="N784" s="8"/>
    </row>
    <row r="785" spans="1:14" x14ac:dyDescent="0.2">
      <c r="A785" s="3" t="str">
        <f>A784</f>
        <v>2620</v>
      </c>
      <c r="B785" s="3" t="str">
        <f>B784</f>
        <v>PHILLHOLYOKE RE-1</v>
      </c>
      <c r="C785" s="8" t="str">
        <f>C784</f>
        <v xml:space="preserve">$ </v>
      </c>
      <c r="D785" s="8" t="s">
        <v>683</v>
      </c>
      <c r="E785" s="12"/>
      <c r="F785" s="12">
        <v>558</v>
      </c>
      <c r="G785" s="8">
        <v>4345.6931003584214</v>
      </c>
      <c r="H785" s="8">
        <v>1603.1081182795701</v>
      </c>
      <c r="I785" s="8">
        <v>1031.5125806451613</v>
      </c>
      <c r="J785" s="8">
        <v>477.33793906810035</v>
      </c>
      <c r="K785" s="8">
        <v>141.2563799283154</v>
      </c>
      <c r="L785" s="8">
        <v>1268.1763440860216</v>
      </c>
      <c r="M785" s="8">
        <f t="shared" ref="M785" si="388">IFERROR(M783/$F785,0)</f>
        <v>8867.0844623655903</v>
      </c>
      <c r="N785" s="8"/>
    </row>
    <row r="786" spans="1:14" x14ac:dyDescent="0.2">
      <c r="A786" s="3" t="s">
        <v>186</v>
      </c>
      <c r="B786" s="3" t="s">
        <v>591</v>
      </c>
      <c r="C786" s="8" t="s">
        <v>200</v>
      </c>
      <c r="D786" s="9" t="s">
        <v>199</v>
      </c>
      <c r="E786" s="12"/>
      <c r="F786" s="12"/>
      <c r="G786" s="12">
        <v>28.100453151094406</v>
      </c>
      <c r="H786" s="12">
        <v>10.366140344825252</v>
      </c>
      <c r="I786" s="12">
        <v>6.6700455549410878</v>
      </c>
      <c r="J786" s="12">
        <v>3.086599095761458</v>
      </c>
      <c r="K786" s="12">
        <v>0.91340280935656415</v>
      </c>
      <c r="L786" s="12">
        <v>8.2003788857929791</v>
      </c>
      <c r="M786" s="12">
        <f>IFERROR(($M783/#REF!)*100,0)</f>
        <v>0</v>
      </c>
      <c r="N786" s="8"/>
    </row>
    <row r="787" spans="1:14" x14ac:dyDescent="0.2">
      <c r="A787" s="3" t="s">
        <v>186</v>
      </c>
      <c r="B787" s="3" t="s">
        <v>591</v>
      </c>
      <c r="C787" s="8"/>
      <c r="D787" s="8"/>
      <c r="E787" s="12"/>
      <c r="F787" s="12"/>
      <c r="G787" s="8"/>
      <c r="H787" s="8"/>
      <c r="I787" s="8"/>
      <c r="J787" s="8"/>
      <c r="K787" s="8"/>
      <c r="L787" s="8"/>
      <c r="M787" s="8"/>
      <c r="N787" s="8"/>
    </row>
    <row r="788" spans="1:14" x14ac:dyDescent="0.2">
      <c r="A788" s="3" t="s">
        <v>64</v>
      </c>
      <c r="B788" s="3" t="s">
        <v>592</v>
      </c>
      <c r="C788" s="13"/>
      <c r="D788" s="14" t="s">
        <v>285</v>
      </c>
      <c r="E788" s="15" t="s">
        <v>284</v>
      </c>
      <c r="F788" s="16"/>
      <c r="G788" s="13"/>
      <c r="H788" s="13"/>
      <c r="I788" s="13"/>
      <c r="J788" s="13"/>
      <c r="K788" s="13"/>
      <c r="L788" s="13"/>
      <c r="M788" s="13"/>
      <c r="N788" s="13"/>
    </row>
    <row r="789" spans="1:14" s="18" customFormat="1" x14ac:dyDescent="0.2">
      <c r="A789" s="3" t="s">
        <v>64</v>
      </c>
      <c r="B789" s="3" t="s">
        <v>592</v>
      </c>
      <c r="C789" s="11" t="s">
        <v>201</v>
      </c>
      <c r="D789" s="17" t="s">
        <v>202</v>
      </c>
      <c r="E789" s="11"/>
      <c r="G789" s="18">
        <v>1563080.1399999997</v>
      </c>
      <c r="H789" s="18">
        <v>666648.2899999998</v>
      </c>
      <c r="I789" s="18">
        <v>537438.68999999994</v>
      </c>
      <c r="J789" s="18">
        <v>264495.03000000009</v>
      </c>
      <c r="K789" s="18">
        <v>114862.93</v>
      </c>
      <c r="L789" s="18">
        <v>12550</v>
      </c>
      <c r="M789" s="18">
        <f t="shared" ref="M789" si="389">SUM(G789:L789)</f>
        <v>3159075.08</v>
      </c>
      <c r="N789" s="11"/>
    </row>
    <row r="790" spans="1:14" x14ac:dyDescent="0.2">
      <c r="A790" s="3" t="s">
        <v>64</v>
      </c>
      <c r="B790" s="3" t="s">
        <v>592</v>
      </c>
      <c r="C790" s="8" t="s">
        <v>201</v>
      </c>
      <c r="D790" s="8" t="s">
        <v>682</v>
      </c>
      <c r="E790" s="12"/>
      <c r="F790" s="12">
        <v>318</v>
      </c>
      <c r="G790" s="8">
        <v>4915.3463522012571</v>
      </c>
      <c r="H790" s="8">
        <v>2096.3782704402511</v>
      </c>
      <c r="I790" s="8">
        <v>1690.0587735849056</v>
      </c>
      <c r="J790" s="8">
        <v>831.74537735849083</v>
      </c>
      <c r="K790" s="8">
        <v>361.2041823899371</v>
      </c>
      <c r="L790" s="8">
        <v>39.465408805031444</v>
      </c>
      <c r="M790" s="8">
        <f t="shared" ref="M790" si="390">IFERROR(M789/$F790,0)</f>
        <v>9934.1983647798752</v>
      </c>
      <c r="N790" s="8"/>
    </row>
    <row r="791" spans="1:14" x14ac:dyDescent="0.2">
      <c r="A791" s="3" t="str">
        <f>A790</f>
        <v>2630</v>
      </c>
      <c r="B791" s="3" t="str">
        <f>B790</f>
        <v>PHILLHAXTUN RE-2J</v>
      </c>
      <c r="C791" s="8" t="str">
        <f>C790</f>
        <v xml:space="preserve">$ </v>
      </c>
      <c r="D791" s="8" t="s">
        <v>683</v>
      </c>
      <c r="E791" s="12"/>
      <c r="F791" s="12">
        <v>336</v>
      </c>
      <c r="G791" s="8">
        <v>4652.024226190475</v>
      </c>
      <c r="H791" s="8">
        <v>1984.0722916666662</v>
      </c>
      <c r="I791" s="8">
        <v>1599.5199107142855</v>
      </c>
      <c r="J791" s="8">
        <v>787.18758928571458</v>
      </c>
      <c r="K791" s="8">
        <v>341.85395833333331</v>
      </c>
      <c r="L791" s="8">
        <v>37.351190476190474</v>
      </c>
      <c r="M791" s="8">
        <f t="shared" ref="M791" si="391">IFERROR(M789/$F791,0)</f>
        <v>9402.0091666666667</v>
      </c>
      <c r="N791" s="8"/>
    </row>
    <row r="792" spans="1:14" x14ac:dyDescent="0.2">
      <c r="A792" s="3" t="s">
        <v>64</v>
      </c>
      <c r="B792" s="3" t="s">
        <v>592</v>
      </c>
      <c r="C792" s="8" t="s">
        <v>200</v>
      </c>
      <c r="D792" s="9" t="s">
        <v>199</v>
      </c>
      <c r="E792" s="12"/>
      <c r="F792" s="12"/>
      <c r="G792" s="12">
        <v>27.50300800706647</v>
      </c>
      <c r="H792" s="12">
        <v>11.729938080952886</v>
      </c>
      <c r="I792" s="12">
        <v>9.4564445009053202</v>
      </c>
      <c r="J792" s="12">
        <v>4.6538937715114788</v>
      </c>
      <c r="K792" s="12">
        <v>2.0210582955171552</v>
      </c>
      <c r="L792" s="12">
        <v>0.22082217133709106</v>
      </c>
      <c r="M792" s="12">
        <f>IFERROR(($M789/#REF!)*100,0)</f>
        <v>0</v>
      </c>
      <c r="N792" s="8"/>
    </row>
    <row r="793" spans="1:14" x14ac:dyDescent="0.2">
      <c r="A793" s="3" t="s">
        <v>64</v>
      </c>
      <c r="B793" s="3" t="s">
        <v>592</v>
      </c>
      <c r="C793" s="8"/>
      <c r="D793" s="8"/>
      <c r="E793" s="12"/>
      <c r="F793" s="12"/>
      <c r="G793" s="8"/>
      <c r="H793" s="8"/>
      <c r="I793" s="8"/>
      <c r="J793" s="8"/>
      <c r="K793" s="8"/>
      <c r="L793" s="8"/>
      <c r="M793" s="8"/>
      <c r="N793" s="8"/>
    </row>
    <row r="794" spans="1:14" x14ac:dyDescent="0.2">
      <c r="A794" s="3" t="s">
        <v>54</v>
      </c>
      <c r="B794" s="3" t="s">
        <v>593</v>
      </c>
      <c r="C794" s="13"/>
      <c r="D794" s="14" t="s">
        <v>283</v>
      </c>
      <c r="E794" s="15" t="s">
        <v>282</v>
      </c>
      <c r="F794" s="16"/>
      <c r="G794" s="13"/>
      <c r="H794" s="13"/>
      <c r="I794" s="13"/>
      <c r="J794" s="13"/>
      <c r="K794" s="13"/>
      <c r="L794" s="13"/>
      <c r="M794" s="13"/>
      <c r="N794" s="13"/>
    </row>
    <row r="795" spans="1:14" s="18" customFormat="1" x14ac:dyDescent="0.2">
      <c r="A795" s="3" t="s">
        <v>54</v>
      </c>
      <c r="B795" s="3" t="s">
        <v>593</v>
      </c>
      <c r="C795" s="11" t="s">
        <v>201</v>
      </c>
      <c r="D795" s="17" t="s">
        <v>202</v>
      </c>
      <c r="E795" s="11"/>
      <c r="G795" s="18">
        <v>14765633.640000004</v>
      </c>
      <c r="H795" s="18">
        <v>5845273.4100000011</v>
      </c>
      <c r="I795" s="18">
        <v>1331255.8600000003</v>
      </c>
      <c r="J795" s="18">
        <v>1679482.0899999994</v>
      </c>
      <c r="K795" s="18">
        <v>412339.13</v>
      </c>
      <c r="L795" s="18">
        <v>412938.18000000005</v>
      </c>
      <c r="M795" s="18">
        <f t="shared" ref="M795" si="392">SUM(G795:L795)</f>
        <v>24446922.310000002</v>
      </c>
      <c r="N795" s="11"/>
    </row>
    <row r="796" spans="1:14" x14ac:dyDescent="0.2">
      <c r="A796" s="3" t="s">
        <v>54</v>
      </c>
      <c r="B796" s="3" t="s">
        <v>593</v>
      </c>
      <c r="C796" s="8" t="s">
        <v>201</v>
      </c>
      <c r="D796" s="8" t="s">
        <v>682</v>
      </c>
      <c r="E796" s="12"/>
      <c r="F796" s="12">
        <v>1634.7</v>
      </c>
      <c r="G796" s="8">
        <v>9032.6259497155461</v>
      </c>
      <c r="H796" s="8">
        <v>3575.7468709855025</v>
      </c>
      <c r="I796" s="8">
        <v>814.37319385820047</v>
      </c>
      <c r="J796" s="8">
        <v>1027.3946840398846</v>
      </c>
      <c r="K796" s="8">
        <v>252.24146938276135</v>
      </c>
      <c r="L796" s="8">
        <v>252.60792806019455</v>
      </c>
      <c r="M796" s="8">
        <f t="shared" ref="M796" si="393">IFERROR(M795/$F796,0)</f>
        <v>14954.990096042089</v>
      </c>
      <c r="N796" s="8"/>
    </row>
    <row r="797" spans="1:14" x14ac:dyDescent="0.2">
      <c r="A797" s="3" t="str">
        <f>A796</f>
        <v>2640</v>
      </c>
      <c r="B797" s="3" t="str">
        <f>B796</f>
        <v>PITKIASPEN 1</v>
      </c>
      <c r="C797" s="8" t="str">
        <f>C796</f>
        <v xml:space="preserve">$ </v>
      </c>
      <c r="D797" s="8" t="s">
        <v>683</v>
      </c>
      <c r="E797" s="12"/>
      <c r="F797" s="12">
        <v>1572</v>
      </c>
      <c r="G797" s="8">
        <v>9392.8967175572543</v>
      </c>
      <c r="H797" s="8">
        <v>3718.3673091603059</v>
      </c>
      <c r="I797" s="8">
        <v>846.85487277353707</v>
      </c>
      <c r="J797" s="8">
        <v>1068.3728307888036</v>
      </c>
      <c r="K797" s="8">
        <v>262.30224554707377</v>
      </c>
      <c r="L797" s="8">
        <v>262.68332061068708</v>
      </c>
      <c r="M797" s="8">
        <f t="shared" ref="M797" si="394">IFERROR(M795/$F797,0)</f>
        <v>15551.477296437661</v>
      </c>
      <c r="N797" s="8"/>
    </row>
    <row r="798" spans="1:14" x14ac:dyDescent="0.2">
      <c r="A798" s="3" t="s">
        <v>54</v>
      </c>
      <c r="B798" s="3" t="s">
        <v>593</v>
      </c>
      <c r="C798" s="8" t="s">
        <v>200</v>
      </c>
      <c r="D798" s="9" t="s">
        <v>199</v>
      </c>
      <c r="E798" s="12"/>
      <c r="F798" s="12"/>
      <c r="G798" s="12">
        <v>13.416811276368181</v>
      </c>
      <c r="H798" s="12">
        <v>5.3113149162993238</v>
      </c>
      <c r="I798" s="12">
        <v>1.2096472843395849</v>
      </c>
      <c r="J798" s="12">
        <v>1.5260634790861831</v>
      </c>
      <c r="K798" s="12">
        <v>0.3746724606578985</v>
      </c>
      <c r="L798" s="12">
        <v>0.37521678818159765</v>
      </c>
      <c r="M798" s="12">
        <f>IFERROR(($M795/#REF!)*100,0)</f>
        <v>0</v>
      </c>
      <c r="N798" s="8"/>
    </row>
    <row r="799" spans="1:14" x14ac:dyDescent="0.2">
      <c r="A799" s="3" t="s">
        <v>54</v>
      </c>
      <c r="B799" s="3" t="s">
        <v>593</v>
      </c>
      <c r="C799" s="8"/>
      <c r="D799" s="8"/>
      <c r="E799" s="12"/>
      <c r="F799" s="12"/>
      <c r="G799" s="8"/>
      <c r="H799" s="8"/>
      <c r="I799" s="8"/>
      <c r="J799" s="8"/>
      <c r="K799" s="8"/>
      <c r="L799" s="8"/>
      <c r="M799" s="8"/>
      <c r="N799" s="8"/>
    </row>
    <row r="800" spans="1:14" x14ac:dyDescent="0.2">
      <c r="A800" s="3" t="s">
        <v>169</v>
      </c>
      <c r="B800" s="3" t="s">
        <v>594</v>
      </c>
      <c r="C800" s="13"/>
      <c r="D800" s="14" t="s">
        <v>278</v>
      </c>
      <c r="E800" s="15" t="s">
        <v>281</v>
      </c>
      <c r="F800" s="16"/>
      <c r="G800" s="13"/>
      <c r="H800" s="13"/>
      <c r="I800" s="13"/>
      <c r="J800" s="13"/>
      <c r="K800" s="13"/>
      <c r="L800" s="13"/>
      <c r="M800" s="13"/>
      <c r="N800" s="13"/>
    </row>
    <row r="801" spans="1:14" s="18" customFormat="1" x14ac:dyDescent="0.2">
      <c r="A801" s="3" t="s">
        <v>169</v>
      </c>
      <c r="B801" s="3" t="s">
        <v>594</v>
      </c>
      <c r="C801" s="11" t="s">
        <v>201</v>
      </c>
      <c r="D801" s="17" t="s">
        <v>202</v>
      </c>
      <c r="E801" s="11"/>
      <c r="G801" s="18">
        <v>1204109.44</v>
      </c>
      <c r="H801" s="18">
        <v>549432.76999999979</v>
      </c>
      <c r="I801" s="18">
        <v>291909.36</v>
      </c>
      <c r="J801" s="18">
        <v>261719.39000000004</v>
      </c>
      <c r="K801" s="18">
        <v>0</v>
      </c>
      <c r="L801" s="18">
        <v>7595.06</v>
      </c>
      <c r="M801" s="18">
        <f t="shared" ref="M801" si="395">SUM(G801:L801)</f>
        <v>2314766.02</v>
      </c>
      <c r="N801" s="11"/>
    </row>
    <row r="802" spans="1:14" x14ac:dyDescent="0.2">
      <c r="A802" s="3" t="s">
        <v>169</v>
      </c>
      <c r="B802" s="3" t="s">
        <v>594</v>
      </c>
      <c r="C802" s="8" t="s">
        <v>201</v>
      </c>
      <c r="D802" s="8" t="s">
        <v>682</v>
      </c>
      <c r="E802" s="12"/>
      <c r="F802" s="12">
        <v>202</v>
      </c>
      <c r="G802" s="8">
        <v>5960.9378217821777</v>
      </c>
      <c r="H802" s="8">
        <v>2719.9642079207911</v>
      </c>
      <c r="I802" s="8">
        <v>1445.0958415841583</v>
      </c>
      <c r="J802" s="8">
        <v>1295.6405445544556</v>
      </c>
      <c r="K802" s="8">
        <v>0</v>
      </c>
      <c r="L802" s="8">
        <v>37.599306930693068</v>
      </c>
      <c r="M802" s="8">
        <f t="shared" ref="M802" si="396">IFERROR(M801/$F802,0)</f>
        <v>11459.237722772277</v>
      </c>
      <c r="N802" s="8"/>
    </row>
    <row r="803" spans="1:14" x14ac:dyDescent="0.2">
      <c r="A803" s="3" t="str">
        <f>A802</f>
        <v>2650</v>
      </c>
      <c r="B803" s="3" t="str">
        <f>B802</f>
        <v>PROWEGRANADA RE-1</v>
      </c>
      <c r="C803" s="8" t="str">
        <f>C802</f>
        <v xml:space="preserve">$ </v>
      </c>
      <c r="D803" s="8" t="s">
        <v>683</v>
      </c>
      <c r="E803" s="12"/>
      <c r="F803" s="12">
        <v>213</v>
      </c>
      <c r="G803" s="8">
        <v>5653.0959624413144</v>
      </c>
      <c r="H803" s="8">
        <v>2579.4965727699519</v>
      </c>
      <c r="I803" s="8">
        <v>1370.4664788732393</v>
      </c>
      <c r="J803" s="8">
        <v>1228.7295305164321</v>
      </c>
      <c r="K803" s="8">
        <v>0</v>
      </c>
      <c r="L803" s="8">
        <v>35.657558685446013</v>
      </c>
      <c r="M803" s="8">
        <f t="shared" ref="M803" si="397">IFERROR(M801/$F803,0)</f>
        <v>10867.446103286386</v>
      </c>
      <c r="N803" s="8"/>
    </row>
    <row r="804" spans="1:14" x14ac:dyDescent="0.2">
      <c r="A804" s="3" t="s">
        <v>169</v>
      </c>
      <c r="B804" s="3" t="s">
        <v>594</v>
      </c>
      <c r="C804" s="8" t="s">
        <v>200</v>
      </c>
      <c r="D804" s="9" t="s">
        <v>199</v>
      </c>
      <c r="E804" s="12"/>
      <c r="F804" s="12"/>
      <c r="G804" s="12">
        <v>30.109957045173463</v>
      </c>
      <c r="H804" s="12">
        <v>13.739114198714917</v>
      </c>
      <c r="I804" s="12">
        <v>7.2994845806408399</v>
      </c>
      <c r="J804" s="12">
        <v>6.5445542813691455</v>
      </c>
      <c r="K804" s="12">
        <v>0</v>
      </c>
      <c r="L804" s="12">
        <v>0.18992204758025583</v>
      </c>
      <c r="M804" s="12">
        <f>IFERROR(($M801/#REF!)*100,0)</f>
        <v>0</v>
      </c>
      <c r="N804" s="8"/>
    </row>
    <row r="805" spans="1:14" x14ac:dyDescent="0.2">
      <c r="A805" s="3" t="s">
        <v>169</v>
      </c>
      <c r="B805" s="3" t="s">
        <v>594</v>
      </c>
      <c r="C805" s="8"/>
      <c r="D805" s="8"/>
      <c r="E805" s="12"/>
      <c r="F805" s="12"/>
      <c r="G805" s="8"/>
      <c r="H805" s="8"/>
      <c r="I805" s="8"/>
      <c r="J805" s="8"/>
      <c r="K805" s="8"/>
      <c r="L805" s="8"/>
      <c r="M805" s="8"/>
      <c r="N805" s="8"/>
    </row>
    <row r="806" spans="1:14" x14ac:dyDescent="0.2">
      <c r="A806" s="3" t="s">
        <v>117</v>
      </c>
      <c r="B806" s="3" t="s">
        <v>595</v>
      </c>
      <c r="C806" s="13"/>
      <c r="D806" s="14" t="s">
        <v>278</v>
      </c>
      <c r="E806" s="15" t="s">
        <v>280</v>
      </c>
      <c r="F806" s="16"/>
      <c r="G806" s="13"/>
      <c r="H806" s="13"/>
      <c r="I806" s="13"/>
      <c r="J806" s="13"/>
      <c r="K806" s="13"/>
      <c r="L806" s="13"/>
      <c r="M806" s="13"/>
      <c r="N806" s="13"/>
    </row>
    <row r="807" spans="1:14" s="18" customFormat="1" x14ac:dyDescent="0.2">
      <c r="A807" s="3" t="s">
        <v>117</v>
      </c>
      <c r="B807" s="3" t="s">
        <v>595</v>
      </c>
      <c r="C807" s="11" t="s">
        <v>201</v>
      </c>
      <c r="D807" s="17" t="s">
        <v>202</v>
      </c>
      <c r="E807" s="11"/>
      <c r="G807" s="18">
        <v>6759479.5700000003</v>
      </c>
      <c r="H807" s="18">
        <v>2104948.19</v>
      </c>
      <c r="I807" s="18">
        <v>523820.0400000001</v>
      </c>
      <c r="J807" s="18">
        <v>1299424.4499999997</v>
      </c>
      <c r="K807" s="18">
        <v>6890</v>
      </c>
      <c r="L807" s="18">
        <v>4809.22</v>
      </c>
      <c r="M807" s="18">
        <f t="shared" ref="M807" si="398">SUM(G807:L807)</f>
        <v>10699371.470000001</v>
      </c>
      <c r="N807" s="11"/>
    </row>
    <row r="808" spans="1:14" x14ac:dyDescent="0.2">
      <c r="A808" s="3" t="s">
        <v>117</v>
      </c>
      <c r="B808" s="3" t="s">
        <v>595</v>
      </c>
      <c r="C808" s="8" t="s">
        <v>201</v>
      </c>
      <c r="D808" s="8" t="s">
        <v>682</v>
      </c>
      <c r="E808" s="12"/>
      <c r="F808" s="12">
        <v>1512.1</v>
      </c>
      <c r="G808" s="8">
        <v>4470.2596190728127</v>
      </c>
      <c r="H808" s="8">
        <v>1392.0694332385424</v>
      </c>
      <c r="I808" s="8">
        <v>346.41891409298336</v>
      </c>
      <c r="J808" s="8">
        <v>859.35086965147798</v>
      </c>
      <c r="K808" s="8">
        <v>4.5565769459691818</v>
      </c>
      <c r="L808" s="8">
        <v>3.1804907082864893</v>
      </c>
      <c r="M808" s="8">
        <f t="shared" ref="M808" si="399">IFERROR(M807/$F808,0)</f>
        <v>7075.8359037100727</v>
      </c>
      <c r="N808" s="8"/>
    </row>
    <row r="809" spans="1:14" x14ac:dyDescent="0.2">
      <c r="A809" s="3" t="str">
        <f>A808</f>
        <v>2660</v>
      </c>
      <c r="B809" s="3" t="str">
        <f>B808</f>
        <v>PROWELAMAR RE-2</v>
      </c>
      <c r="C809" s="8" t="str">
        <f>C808</f>
        <v xml:space="preserve">$ </v>
      </c>
      <c r="D809" s="8" t="s">
        <v>683</v>
      </c>
      <c r="E809" s="12"/>
      <c r="F809" s="12">
        <v>1522</v>
      </c>
      <c r="G809" s="8">
        <v>4441.1823718791065</v>
      </c>
      <c r="H809" s="8">
        <v>1383.014579500657</v>
      </c>
      <c r="I809" s="8">
        <v>344.16559789750335</v>
      </c>
      <c r="J809" s="8">
        <v>853.76113666228628</v>
      </c>
      <c r="K809" s="8">
        <v>4.5269382391590014</v>
      </c>
      <c r="L809" s="8">
        <v>3.1598028909329829</v>
      </c>
      <c r="M809" s="8">
        <f t="shared" ref="M809" si="400">IFERROR(M807/$F809,0)</f>
        <v>7029.8104270696458</v>
      </c>
      <c r="N809" s="8"/>
    </row>
    <row r="810" spans="1:14" x14ac:dyDescent="0.2">
      <c r="A810" s="3" t="s">
        <v>117</v>
      </c>
      <c r="B810" s="3" t="s">
        <v>595</v>
      </c>
      <c r="C810" s="8" t="s">
        <v>200</v>
      </c>
      <c r="D810" s="9" t="s">
        <v>199</v>
      </c>
      <c r="E810" s="12"/>
      <c r="F810" s="12"/>
      <c r="G810" s="12">
        <v>37.424388879073739</v>
      </c>
      <c r="H810" s="12">
        <v>11.654210774227161</v>
      </c>
      <c r="I810" s="12">
        <v>2.9001707419336076</v>
      </c>
      <c r="J810" s="12">
        <v>7.1943653993137948</v>
      </c>
      <c r="K810" s="12">
        <v>3.8147025478297E-2</v>
      </c>
      <c r="L810" s="12">
        <v>2.6626623783851305E-2</v>
      </c>
      <c r="M810" s="12">
        <f>IFERROR(($M807/#REF!)*100,0)</f>
        <v>0</v>
      </c>
      <c r="N810" s="8"/>
    </row>
    <row r="811" spans="1:14" x14ac:dyDescent="0.2">
      <c r="A811" s="3" t="s">
        <v>117</v>
      </c>
      <c r="B811" s="3" t="s">
        <v>595</v>
      </c>
      <c r="C811" s="8"/>
      <c r="D811" s="8"/>
      <c r="E811" s="12"/>
      <c r="F811" s="12"/>
      <c r="G811" s="8"/>
      <c r="H811" s="8"/>
      <c r="I811" s="8"/>
      <c r="J811" s="8"/>
      <c r="K811" s="8"/>
      <c r="L811" s="8"/>
      <c r="M811" s="8"/>
      <c r="N811" s="8"/>
    </row>
    <row r="812" spans="1:14" x14ac:dyDescent="0.2">
      <c r="A812" s="3" t="s">
        <v>45</v>
      </c>
      <c r="B812" s="3" t="s">
        <v>596</v>
      </c>
      <c r="C812" s="13"/>
      <c r="D812" s="14" t="s">
        <v>278</v>
      </c>
      <c r="E812" s="15" t="s">
        <v>279</v>
      </c>
      <c r="F812" s="16"/>
      <c r="G812" s="13"/>
      <c r="H812" s="13"/>
      <c r="I812" s="13"/>
      <c r="J812" s="13"/>
      <c r="K812" s="13"/>
      <c r="L812" s="13"/>
      <c r="M812" s="13"/>
      <c r="N812" s="13"/>
    </row>
    <row r="813" spans="1:14" s="18" customFormat="1" x14ac:dyDescent="0.2">
      <c r="A813" s="3" t="s">
        <v>45</v>
      </c>
      <c r="B813" s="3" t="s">
        <v>596</v>
      </c>
      <c r="C813" s="11" t="s">
        <v>201</v>
      </c>
      <c r="D813" s="17" t="s">
        <v>202</v>
      </c>
      <c r="E813" s="11"/>
      <c r="G813" s="18">
        <v>1317094.0299999998</v>
      </c>
      <c r="H813" s="18">
        <v>601800.65</v>
      </c>
      <c r="I813" s="18">
        <v>175088.98999999996</v>
      </c>
      <c r="J813" s="18">
        <v>160834.85999999999</v>
      </c>
      <c r="K813" s="18">
        <v>31761.62</v>
      </c>
      <c r="L813" s="18">
        <v>219426.69</v>
      </c>
      <c r="M813" s="18">
        <f t="shared" ref="M813" si="401">SUM(G813:L813)</f>
        <v>2506006.84</v>
      </c>
      <c r="N813" s="11"/>
    </row>
    <row r="814" spans="1:14" x14ac:dyDescent="0.2">
      <c r="A814" s="3" t="s">
        <v>45</v>
      </c>
      <c r="B814" s="3" t="s">
        <v>596</v>
      </c>
      <c r="C814" s="8" t="s">
        <v>201</v>
      </c>
      <c r="D814" s="8" t="s">
        <v>682</v>
      </c>
      <c r="E814" s="12"/>
      <c r="F814" s="12">
        <v>273.5</v>
      </c>
      <c r="G814" s="8">
        <v>4815.7002925045699</v>
      </c>
      <c r="H814" s="8">
        <v>2200.3680073126143</v>
      </c>
      <c r="I814" s="8">
        <v>640.17912248628875</v>
      </c>
      <c r="J814" s="8">
        <v>588.06164533820834</v>
      </c>
      <c r="K814" s="8">
        <v>116.13023765996343</v>
      </c>
      <c r="L814" s="8">
        <v>802.29137111517366</v>
      </c>
      <c r="M814" s="8">
        <f t="shared" ref="M814" si="402">IFERROR(M813/$F814,0)</f>
        <v>9162.7306764168188</v>
      </c>
      <c r="N814" s="8"/>
    </row>
    <row r="815" spans="1:14" x14ac:dyDescent="0.2">
      <c r="A815" s="3" t="str">
        <f>A814</f>
        <v>2670</v>
      </c>
      <c r="B815" s="3" t="str">
        <f>B814</f>
        <v>PROWEHOLLY RE-3</v>
      </c>
      <c r="C815" s="8" t="str">
        <f>C814</f>
        <v xml:space="preserve">$ </v>
      </c>
      <c r="D815" s="8" t="s">
        <v>683</v>
      </c>
      <c r="E815" s="12"/>
      <c r="F815" s="12">
        <v>273</v>
      </c>
      <c r="G815" s="8">
        <v>4824.5202564102556</v>
      </c>
      <c r="H815" s="8">
        <v>2204.3979853479855</v>
      </c>
      <c r="I815" s="8">
        <v>641.35161172161156</v>
      </c>
      <c r="J815" s="8">
        <v>589.13868131868128</v>
      </c>
      <c r="K815" s="8">
        <v>116.34293040293039</v>
      </c>
      <c r="L815" s="8">
        <v>803.76076923076926</v>
      </c>
      <c r="M815" s="8">
        <f t="shared" ref="M815" si="403">IFERROR(M813/$F815,0)</f>
        <v>9179.5122344322335</v>
      </c>
      <c r="N815" s="8"/>
    </row>
    <row r="816" spans="1:14" x14ac:dyDescent="0.2">
      <c r="A816" s="3" t="s">
        <v>45</v>
      </c>
      <c r="B816" s="3" t="s">
        <v>596</v>
      </c>
      <c r="C816" s="8" t="s">
        <v>200</v>
      </c>
      <c r="D816" s="9" t="s">
        <v>199</v>
      </c>
      <c r="E816" s="12"/>
      <c r="F816" s="12"/>
      <c r="G816" s="12">
        <v>28.579684841700644</v>
      </c>
      <c r="H816" s="12">
        <v>13.058500397675175</v>
      </c>
      <c r="I816" s="12">
        <v>3.7992641675337899</v>
      </c>
      <c r="J816" s="12">
        <v>3.489963135250902</v>
      </c>
      <c r="K816" s="12">
        <v>0.68919687507949312</v>
      </c>
      <c r="L816" s="12">
        <v>4.7613499896112561</v>
      </c>
      <c r="M816" s="12">
        <f>IFERROR(($M813/#REF!)*100,0)</f>
        <v>0</v>
      </c>
      <c r="N816" s="8"/>
    </row>
    <row r="817" spans="1:14" x14ac:dyDescent="0.2">
      <c r="A817" s="3" t="s">
        <v>45</v>
      </c>
      <c r="B817" s="3" t="s">
        <v>596</v>
      </c>
      <c r="C817" s="8"/>
      <c r="D817" s="8"/>
      <c r="E817" s="12"/>
      <c r="F817" s="12"/>
      <c r="G817" s="8"/>
      <c r="H817" s="8"/>
      <c r="I817" s="8"/>
      <c r="J817" s="8"/>
      <c r="K817" s="8"/>
      <c r="L817" s="8"/>
      <c r="M817" s="8"/>
      <c r="N817" s="8"/>
    </row>
    <row r="818" spans="1:14" x14ac:dyDescent="0.2">
      <c r="A818" s="3" t="s">
        <v>159</v>
      </c>
      <c r="B818" s="3" t="s">
        <v>597</v>
      </c>
      <c r="C818" s="13"/>
      <c r="D818" s="14" t="s">
        <v>278</v>
      </c>
      <c r="E818" s="15" t="s">
        <v>277</v>
      </c>
      <c r="F818" s="16"/>
      <c r="G818" s="13"/>
      <c r="H818" s="13"/>
      <c r="I818" s="13"/>
      <c r="J818" s="13"/>
      <c r="K818" s="13"/>
      <c r="L818" s="13"/>
      <c r="M818" s="13"/>
      <c r="N818" s="13"/>
    </row>
    <row r="819" spans="1:14" s="18" customFormat="1" x14ac:dyDescent="0.2">
      <c r="A819" s="3" t="s">
        <v>159</v>
      </c>
      <c r="B819" s="3" t="s">
        <v>597</v>
      </c>
      <c r="C819" s="11" t="s">
        <v>201</v>
      </c>
      <c r="D819" s="17" t="s">
        <v>202</v>
      </c>
      <c r="E819" s="11"/>
      <c r="G819" s="18">
        <v>1395516.93</v>
      </c>
      <c r="H819" s="18">
        <v>551001.62</v>
      </c>
      <c r="I819" s="18">
        <v>202317.83000000002</v>
      </c>
      <c r="J819" s="18">
        <v>264658.45</v>
      </c>
      <c r="K819" s="18">
        <v>83689.83</v>
      </c>
      <c r="L819" s="18">
        <v>4722.32</v>
      </c>
      <c r="M819" s="18">
        <f t="shared" ref="M819" si="404">SUM(G819:L819)</f>
        <v>2501906.98</v>
      </c>
      <c r="N819" s="11"/>
    </row>
    <row r="820" spans="1:14" x14ac:dyDescent="0.2">
      <c r="A820" s="3" t="s">
        <v>159</v>
      </c>
      <c r="B820" s="3" t="s">
        <v>597</v>
      </c>
      <c r="C820" s="8" t="s">
        <v>201</v>
      </c>
      <c r="D820" s="8" t="s">
        <v>682</v>
      </c>
      <c r="E820" s="12"/>
      <c r="F820" s="12">
        <v>256.5</v>
      </c>
      <c r="G820" s="8">
        <v>5440.6118128654971</v>
      </c>
      <c r="H820" s="8">
        <v>2148.154463937622</v>
      </c>
      <c r="I820" s="8">
        <v>788.76346978557513</v>
      </c>
      <c r="J820" s="8">
        <v>1031.8068226120859</v>
      </c>
      <c r="K820" s="8">
        <v>326.2761403508772</v>
      </c>
      <c r="L820" s="8">
        <v>18.410604288499023</v>
      </c>
      <c r="M820" s="8">
        <f t="shared" ref="M820" si="405">IFERROR(M819/$F820,0)</f>
        <v>9754.0233138401563</v>
      </c>
      <c r="N820" s="8"/>
    </row>
    <row r="821" spans="1:14" x14ac:dyDescent="0.2">
      <c r="A821" s="3" t="str">
        <f>A820</f>
        <v>2680</v>
      </c>
      <c r="B821" s="3" t="str">
        <f>B820</f>
        <v xml:space="preserve">PROWEWILEY RE-13 </v>
      </c>
      <c r="C821" s="8" t="str">
        <f>C820</f>
        <v xml:space="preserve">$ </v>
      </c>
      <c r="D821" s="8" t="s">
        <v>683</v>
      </c>
      <c r="E821" s="12"/>
      <c r="F821" s="12">
        <v>266</v>
      </c>
      <c r="G821" s="8">
        <v>5246.3042481203001</v>
      </c>
      <c r="H821" s="8">
        <v>2071.4346616541352</v>
      </c>
      <c r="I821" s="8">
        <v>760.59334586466173</v>
      </c>
      <c r="J821" s="8">
        <v>994.95657894736848</v>
      </c>
      <c r="K821" s="8">
        <v>314.62342105263161</v>
      </c>
      <c r="L821" s="8">
        <v>17.753082706766918</v>
      </c>
      <c r="M821" s="8">
        <f t="shared" ref="M821" si="406">IFERROR(M819/$F821,0)</f>
        <v>9405.6653383458652</v>
      </c>
      <c r="N821" s="8"/>
    </row>
    <row r="822" spans="1:14" x14ac:dyDescent="0.2">
      <c r="A822" s="3" t="s">
        <v>159</v>
      </c>
      <c r="B822" s="3" t="s">
        <v>597</v>
      </c>
      <c r="C822" s="8" t="s">
        <v>200</v>
      </c>
      <c r="D822" s="9" t="s">
        <v>199</v>
      </c>
      <c r="E822" s="12"/>
      <c r="F822" s="12"/>
      <c r="G822" s="12">
        <v>29.704736437158033</v>
      </c>
      <c r="H822" s="12">
        <v>11.728526932702353</v>
      </c>
      <c r="I822" s="12">
        <v>4.3065029792850638</v>
      </c>
      <c r="J822" s="12">
        <v>5.6334748322378054</v>
      </c>
      <c r="K822" s="12">
        <v>1.7814075122833239</v>
      </c>
      <c r="L822" s="12">
        <v>0.10051850175111822</v>
      </c>
      <c r="M822" s="12">
        <f>IFERROR(($M819/#REF!)*100,0)</f>
        <v>0</v>
      </c>
      <c r="N822" s="8"/>
    </row>
    <row r="823" spans="1:14" x14ac:dyDescent="0.2">
      <c r="A823" s="3" t="s">
        <v>159</v>
      </c>
      <c r="B823" s="3" t="s">
        <v>597</v>
      </c>
      <c r="C823" s="8"/>
      <c r="D823" s="8"/>
      <c r="E823" s="12"/>
      <c r="F823" s="12"/>
      <c r="G823" s="8"/>
      <c r="H823" s="8"/>
      <c r="I823" s="8"/>
      <c r="J823" s="8"/>
      <c r="K823" s="8"/>
      <c r="L823" s="8"/>
      <c r="M823" s="8"/>
      <c r="N823" s="8"/>
    </row>
    <row r="824" spans="1:14" x14ac:dyDescent="0.2">
      <c r="A824" s="3" t="s">
        <v>149</v>
      </c>
      <c r="B824" s="3" t="s">
        <v>598</v>
      </c>
      <c r="C824" s="13"/>
      <c r="D824" s="14" t="s">
        <v>275</v>
      </c>
      <c r="E824" s="15" t="s">
        <v>276</v>
      </c>
      <c r="F824" s="16"/>
      <c r="G824" s="13"/>
      <c r="H824" s="13"/>
      <c r="I824" s="13"/>
      <c r="J824" s="13"/>
      <c r="K824" s="13"/>
      <c r="L824" s="13"/>
      <c r="M824" s="13"/>
      <c r="N824" s="13"/>
    </row>
    <row r="825" spans="1:14" s="18" customFormat="1" x14ac:dyDescent="0.2">
      <c r="A825" s="3" t="s">
        <v>149</v>
      </c>
      <c r="B825" s="3" t="s">
        <v>598</v>
      </c>
      <c r="C825" s="11" t="s">
        <v>201</v>
      </c>
      <c r="D825" s="17" t="s">
        <v>202</v>
      </c>
      <c r="E825" s="11"/>
      <c r="G825" s="18">
        <v>64750554.419999994</v>
      </c>
      <c r="H825" s="18">
        <v>23587540.969999995</v>
      </c>
      <c r="I825" s="18">
        <v>6255907.910000002</v>
      </c>
      <c r="J825" s="18">
        <v>7305210.2000000048</v>
      </c>
      <c r="K825" s="18">
        <v>112602.03</v>
      </c>
      <c r="L825" s="18">
        <v>202421.53</v>
      </c>
      <c r="M825" s="18">
        <f t="shared" ref="M825" si="407">SUM(G825:L825)</f>
        <v>102214237.05999999</v>
      </c>
      <c r="N825" s="11"/>
    </row>
    <row r="826" spans="1:14" x14ac:dyDescent="0.2">
      <c r="A826" s="3" t="s">
        <v>149</v>
      </c>
      <c r="B826" s="3" t="s">
        <v>598</v>
      </c>
      <c r="C826" s="8" t="s">
        <v>201</v>
      </c>
      <c r="D826" s="8" t="s">
        <v>682</v>
      </c>
      <c r="E826" s="12"/>
      <c r="F826" s="12">
        <v>15424.5</v>
      </c>
      <c r="G826" s="8">
        <v>4197.9029738403187</v>
      </c>
      <c r="H826" s="8">
        <v>1529.2256455638753</v>
      </c>
      <c r="I826" s="8">
        <v>405.58254141139111</v>
      </c>
      <c r="J826" s="8">
        <v>473.61082693118124</v>
      </c>
      <c r="K826" s="8">
        <v>7.3002061655158998</v>
      </c>
      <c r="L826" s="8">
        <v>13.123377094881519</v>
      </c>
      <c r="M826" s="8">
        <f t="shared" ref="M826" si="408">IFERROR(M825/$F826,0)</f>
        <v>6626.7455710071636</v>
      </c>
      <c r="N826" s="8"/>
    </row>
    <row r="827" spans="1:14" x14ac:dyDescent="0.2">
      <c r="A827" s="3" t="str">
        <f>A826</f>
        <v>2690</v>
      </c>
      <c r="B827" s="3" t="str">
        <f>B826</f>
        <v xml:space="preserve">PUEBLPUEBLO CITY </v>
      </c>
      <c r="C827" s="8" t="str">
        <f>C826</f>
        <v xml:space="preserve">$ </v>
      </c>
      <c r="D827" s="8" t="s">
        <v>683</v>
      </c>
      <c r="E827" s="12"/>
      <c r="F827" s="12">
        <v>15007</v>
      </c>
      <c r="G827" s="8">
        <v>4314.6901059505562</v>
      </c>
      <c r="H827" s="8">
        <v>1571.7692390217894</v>
      </c>
      <c r="I827" s="8">
        <v>416.86598987139348</v>
      </c>
      <c r="J827" s="8">
        <v>486.78684613846906</v>
      </c>
      <c r="K827" s="8">
        <v>7.5033004597854331</v>
      </c>
      <c r="L827" s="8">
        <v>13.488474045445459</v>
      </c>
      <c r="M827" s="8">
        <f t="shared" ref="M827" si="409">IFERROR(M825/$F827,0)</f>
        <v>6811.1039554874387</v>
      </c>
      <c r="N827" s="8"/>
    </row>
    <row r="828" spans="1:14" x14ac:dyDescent="0.2">
      <c r="A828" s="3" t="s">
        <v>149</v>
      </c>
      <c r="B828" s="3" t="s">
        <v>598</v>
      </c>
      <c r="C828" s="8" t="s">
        <v>200</v>
      </c>
      <c r="D828" s="9" t="s">
        <v>199</v>
      </c>
      <c r="E828" s="12"/>
      <c r="F828" s="12"/>
      <c r="G828" s="12">
        <v>18.358766010966196</v>
      </c>
      <c r="H828" s="12">
        <v>6.687790542045966</v>
      </c>
      <c r="I828" s="12">
        <v>1.7737415615142256</v>
      </c>
      <c r="J828" s="12">
        <v>2.0712509093404559</v>
      </c>
      <c r="K828" s="12">
        <v>3.1926125415402989E-2</v>
      </c>
      <c r="L828" s="12">
        <v>5.7392705562748364E-2</v>
      </c>
      <c r="M828" s="12">
        <f>IFERROR(($M825/#REF!)*100,0)</f>
        <v>0</v>
      </c>
      <c r="N828" s="8"/>
    </row>
    <row r="829" spans="1:14" x14ac:dyDescent="0.2">
      <c r="A829" s="3" t="s">
        <v>149</v>
      </c>
      <c r="B829" s="3" t="s">
        <v>598</v>
      </c>
      <c r="C829" s="8"/>
      <c r="D829" s="8"/>
      <c r="E829" s="12"/>
      <c r="F829" s="12"/>
      <c r="G829" s="8"/>
      <c r="H829" s="8"/>
      <c r="I829" s="8"/>
      <c r="J829" s="8"/>
      <c r="K829" s="8"/>
      <c r="L829" s="8"/>
      <c r="M829" s="8"/>
      <c r="N829" s="8"/>
    </row>
    <row r="830" spans="1:14" x14ac:dyDescent="0.2">
      <c r="A830" s="3" t="s">
        <v>25</v>
      </c>
      <c r="B830" s="3" t="s">
        <v>599</v>
      </c>
      <c r="C830" s="13"/>
      <c r="D830" s="14" t="s">
        <v>275</v>
      </c>
      <c r="E830" s="15" t="s">
        <v>696</v>
      </c>
      <c r="F830" s="16"/>
      <c r="G830" s="13"/>
      <c r="H830" s="13"/>
      <c r="I830" s="13"/>
      <c r="J830" s="13"/>
      <c r="K830" s="13"/>
      <c r="L830" s="13"/>
      <c r="M830" s="13"/>
      <c r="N830" s="13"/>
    </row>
    <row r="831" spans="1:14" s="18" customFormat="1" x14ac:dyDescent="0.2">
      <c r="A831" s="3" t="s">
        <v>25</v>
      </c>
      <c r="B831" s="3" t="s">
        <v>599</v>
      </c>
      <c r="C831" s="11" t="s">
        <v>201</v>
      </c>
      <c r="D831" s="17" t="s">
        <v>202</v>
      </c>
      <c r="E831" s="11"/>
      <c r="G831" s="18">
        <v>42928139.829999983</v>
      </c>
      <c r="H831" s="18">
        <v>14388112.330000004</v>
      </c>
      <c r="I831" s="18">
        <v>5079815.82</v>
      </c>
      <c r="J831" s="18">
        <v>6093262.1200000001</v>
      </c>
      <c r="K831" s="18">
        <v>137776.34</v>
      </c>
      <c r="L831" s="18">
        <v>198988.92</v>
      </c>
      <c r="M831" s="18">
        <f t="shared" ref="M831" si="410">SUM(G831:L831)</f>
        <v>68826095.359999999</v>
      </c>
      <c r="N831" s="11"/>
    </row>
    <row r="832" spans="1:14" x14ac:dyDescent="0.2">
      <c r="A832" s="3" t="s">
        <v>25</v>
      </c>
      <c r="B832" s="3" t="s">
        <v>599</v>
      </c>
      <c r="C832" s="8" t="s">
        <v>201</v>
      </c>
      <c r="D832" s="8" t="s">
        <v>682</v>
      </c>
      <c r="E832" s="12"/>
      <c r="F832" s="12">
        <v>10377.9</v>
      </c>
      <c r="G832" s="8">
        <v>4136.4958064733701</v>
      </c>
      <c r="H832" s="8">
        <v>1386.4184786902943</v>
      </c>
      <c r="I832" s="8">
        <v>489.48398230855958</v>
      </c>
      <c r="J832" s="8">
        <v>587.13825725821221</v>
      </c>
      <c r="K832" s="8">
        <v>13.275936364775147</v>
      </c>
      <c r="L832" s="8">
        <v>19.174295377677566</v>
      </c>
      <c r="M832" s="8">
        <f t="shared" ref="M832" si="411">IFERROR(M831/$F832,0)</f>
        <v>6631.9867564728893</v>
      </c>
      <c r="N832" s="8"/>
    </row>
    <row r="833" spans="1:14" x14ac:dyDescent="0.2">
      <c r="A833" s="3" t="str">
        <f>A832</f>
        <v>2700</v>
      </c>
      <c r="B833" s="3" t="str">
        <f>B832</f>
        <v>PUEBLPUEBLO COUNT</v>
      </c>
      <c r="C833" s="8" t="str">
        <f>C832</f>
        <v xml:space="preserve">$ </v>
      </c>
      <c r="D833" s="8" t="s">
        <v>683</v>
      </c>
      <c r="E833" s="12"/>
      <c r="F833" s="12">
        <v>10629</v>
      </c>
      <c r="G833" s="8">
        <v>4038.7750333991894</v>
      </c>
      <c r="H833" s="8">
        <v>1353.6656628092958</v>
      </c>
      <c r="I833" s="8">
        <v>477.92038950042343</v>
      </c>
      <c r="J833" s="8">
        <v>573.26767522814941</v>
      </c>
      <c r="K833" s="8">
        <v>12.962305014582745</v>
      </c>
      <c r="L833" s="8">
        <v>18.721320914479257</v>
      </c>
      <c r="M833" s="8">
        <f t="shared" ref="M833" si="412">IFERROR(M831/$F833,0)</f>
        <v>6475.3123868661205</v>
      </c>
      <c r="N833" s="8"/>
    </row>
    <row r="834" spans="1:14" x14ac:dyDescent="0.2">
      <c r="A834" s="3" t="s">
        <v>25</v>
      </c>
      <c r="B834" s="3" t="s">
        <v>599</v>
      </c>
      <c r="C834" s="8" t="s">
        <v>200</v>
      </c>
      <c r="D834" s="9" t="s">
        <v>199</v>
      </c>
      <c r="E834" s="12"/>
      <c r="F834" s="12"/>
      <c r="G834" s="12">
        <v>25.50187818989393</v>
      </c>
      <c r="H834" s="12">
        <v>8.5473978018900585</v>
      </c>
      <c r="I834" s="12">
        <v>3.0177139000606021</v>
      </c>
      <c r="J834" s="12">
        <v>3.6197615125811264</v>
      </c>
      <c r="K834" s="12">
        <v>8.1847372237498869E-2</v>
      </c>
      <c r="L834" s="12">
        <v>0.11821129960614345</v>
      </c>
      <c r="M834" s="12">
        <f>IFERROR(($M831/#REF!)*100,0)</f>
        <v>0</v>
      </c>
      <c r="N834" s="8"/>
    </row>
    <row r="835" spans="1:14" x14ac:dyDescent="0.2">
      <c r="A835" s="3" t="s">
        <v>25</v>
      </c>
      <c r="B835" s="3" t="s">
        <v>599</v>
      </c>
      <c r="C835" s="8"/>
      <c r="D835" s="8"/>
      <c r="E835" s="12"/>
      <c r="F835" s="12"/>
      <c r="G835" s="8"/>
      <c r="H835" s="8"/>
      <c r="I835" s="8"/>
      <c r="J835" s="8"/>
      <c r="K835" s="8"/>
      <c r="L835" s="8"/>
      <c r="M835" s="8"/>
      <c r="N835" s="8"/>
    </row>
    <row r="836" spans="1:14" x14ac:dyDescent="0.2">
      <c r="A836" s="3" t="s">
        <v>84</v>
      </c>
      <c r="B836" s="3" t="s">
        <v>600</v>
      </c>
      <c r="C836" s="13"/>
      <c r="D836" s="14" t="s">
        <v>273</v>
      </c>
      <c r="E836" s="15" t="s">
        <v>274</v>
      </c>
      <c r="F836" s="16"/>
      <c r="G836" s="13"/>
      <c r="H836" s="13"/>
      <c r="I836" s="13"/>
      <c r="J836" s="13"/>
      <c r="K836" s="13"/>
      <c r="L836" s="13"/>
      <c r="M836" s="13"/>
      <c r="N836" s="13"/>
    </row>
    <row r="837" spans="1:14" s="18" customFormat="1" x14ac:dyDescent="0.2">
      <c r="A837" s="3" t="s">
        <v>84</v>
      </c>
      <c r="B837" s="3" t="s">
        <v>600</v>
      </c>
      <c r="C837" s="11" t="s">
        <v>201</v>
      </c>
      <c r="D837" s="17" t="s">
        <v>202</v>
      </c>
      <c r="E837" s="11"/>
      <c r="G837" s="18">
        <v>3565732.65</v>
      </c>
      <c r="H837" s="18">
        <v>1631134.03</v>
      </c>
      <c r="I837" s="18">
        <v>749212.99</v>
      </c>
      <c r="J837" s="18">
        <v>626647.80999999982</v>
      </c>
      <c r="K837" s="18">
        <v>0</v>
      </c>
      <c r="L837" s="18">
        <v>1293</v>
      </c>
      <c r="M837" s="18">
        <f t="shared" ref="M837" si="413">SUM(G837:L837)</f>
        <v>6574020.4799999995</v>
      </c>
      <c r="N837" s="11"/>
    </row>
    <row r="838" spans="1:14" x14ac:dyDescent="0.2">
      <c r="A838" s="3" t="s">
        <v>84</v>
      </c>
      <c r="B838" s="3" t="s">
        <v>600</v>
      </c>
      <c r="C838" s="8" t="s">
        <v>201</v>
      </c>
      <c r="D838" s="8" t="s">
        <v>682</v>
      </c>
      <c r="E838" s="12"/>
      <c r="F838" s="12">
        <v>694.4</v>
      </c>
      <c r="G838" s="8">
        <v>5134.9836549539168</v>
      </c>
      <c r="H838" s="8">
        <v>2348.9833381336407</v>
      </c>
      <c r="I838" s="8">
        <v>1078.9357574884793</v>
      </c>
      <c r="J838" s="8">
        <v>902.43060195852513</v>
      </c>
      <c r="K838" s="8">
        <v>0</v>
      </c>
      <c r="L838" s="8">
        <v>1.8620391705069126</v>
      </c>
      <c r="M838" s="8">
        <f t="shared" ref="M838" si="414">IFERROR(M837/$F838,0)</f>
        <v>9467.1953917050687</v>
      </c>
      <c r="N838" s="8"/>
    </row>
    <row r="839" spans="1:14" x14ac:dyDescent="0.2">
      <c r="A839" s="3" t="str">
        <f>A838</f>
        <v>2710</v>
      </c>
      <c r="B839" s="3" t="str">
        <f>B838</f>
        <v>RIO BMEEKER RE1</v>
      </c>
      <c r="C839" s="8" t="str">
        <f>C838</f>
        <v xml:space="preserve">$ </v>
      </c>
      <c r="D839" s="8" t="s">
        <v>683</v>
      </c>
      <c r="E839" s="12"/>
      <c r="F839" s="12">
        <v>724</v>
      </c>
      <c r="G839" s="8">
        <v>4925.0450966850831</v>
      </c>
      <c r="H839" s="8">
        <v>2252.9475552486188</v>
      </c>
      <c r="I839" s="8">
        <v>1034.8245718232045</v>
      </c>
      <c r="J839" s="8">
        <v>865.53564917127051</v>
      </c>
      <c r="K839" s="8">
        <v>0</v>
      </c>
      <c r="L839" s="8">
        <v>1.7859116022099448</v>
      </c>
      <c r="M839" s="8">
        <f t="shared" ref="M839" si="415">IFERROR(M837/$F839,0)</f>
        <v>9080.1387845303852</v>
      </c>
      <c r="N839" s="8"/>
    </row>
    <row r="840" spans="1:14" x14ac:dyDescent="0.2">
      <c r="A840" s="3" t="s">
        <v>84</v>
      </c>
      <c r="B840" s="3" t="s">
        <v>600</v>
      </c>
      <c r="C840" s="8" t="s">
        <v>200</v>
      </c>
      <c r="D840" s="9" t="s">
        <v>199</v>
      </c>
      <c r="E840" s="12"/>
      <c r="F840" s="12"/>
      <c r="G840" s="12">
        <v>21.23053273774973</v>
      </c>
      <c r="H840" s="12">
        <v>9.7118454530158491</v>
      </c>
      <c r="I840" s="12">
        <v>4.4608478742068227</v>
      </c>
      <c r="J840" s="12">
        <v>3.7310892742461128</v>
      </c>
      <c r="K840" s="12">
        <v>0</v>
      </c>
      <c r="L840" s="12">
        <v>7.6985802146188392E-3</v>
      </c>
      <c r="M840" s="12">
        <f>IFERROR(($M837/#REF!)*100,0)</f>
        <v>0</v>
      </c>
      <c r="N840" s="8"/>
    </row>
    <row r="841" spans="1:14" x14ac:dyDescent="0.2">
      <c r="A841" s="3" t="s">
        <v>84</v>
      </c>
      <c r="B841" s="3" t="s">
        <v>600</v>
      </c>
      <c r="C841" s="8"/>
      <c r="D841" s="8"/>
      <c r="E841" s="12"/>
      <c r="F841" s="12"/>
      <c r="G841" s="8"/>
      <c r="H841" s="8"/>
      <c r="I841" s="8"/>
      <c r="J841" s="8"/>
      <c r="K841" s="8"/>
      <c r="L841" s="8"/>
      <c r="M841" s="8"/>
      <c r="N841" s="8"/>
    </row>
    <row r="842" spans="1:14" x14ac:dyDescent="0.2">
      <c r="A842" s="3" t="s">
        <v>182</v>
      </c>
      <c r="B842" s="3" t="s">
        <v>601</v>
      </c>
      <c r="C842" s="13"/>
      <c r="D842" s="14" t="s">
        <v>273</v>
      </c>
      <c r="E842" s="15" t="s">
        <v>272</v>
      </c>
      <c r="F842" s="16"/>
      <c r="G842" s="13"/>
      <c r="H842" s="13"/>
      <c r="I842" s="13"/>
      <c r="J842" s="13"/>
      <c r="K842" s="13"/>
      <c r="L842" s="13"/>
      <c r="M842" s="13"/>
      <c r="N842" s="13"/>
    </row>
    <row r="843" spans="1:14" s="18" customFormat="1" x14ac:dyDescent="0.2">
      <c r="A843" s="3" t="s">
        <v>182</v>
      </c>
      <c r="B843" s="3" t="s">
        <v>601</v>
      </c>
      <c r="C843" s="11" t="s">
        <v>201</v>
      </c>
      <c r="D843" s="17" t="s">
        <v>202</v>
      </c>
      <c r="E843" s="11"/>
      <c r="G843" s="18">
        <v>2576541.29</v>
      </c>
      <c r="H843" s="18">
        <v>1207764.9799999997</v>
      </c>
      <c r="I843" s="18">
        <v>548388.12000000011</v>
      </c>
      <c r="J843" s="18">
        <v>222448.12</v>
      </c>
      <c r="K843" s="18">
        <v>25056.95</v>
      </c>
      <c r="L843" s="18">
        <v>321541.18</v>
      </c>
      <c r="M843" s="18">
        <f t="shared" ref="M843" si="416">SUM(G843:L843)</f>
        <v>4901740.6399999997</v>
      </c>
      <c r="N843" s="11"/>
    </row>
    <row r="844" spans="1:14" x14ac:dyDescent="0.2">
      <c r="A844" s="3" t="s">
        <v>182</v>
      </c>
      <c r="B844" s="3" t="s">
        <v>601</v>
      </c>
      <c r="C844" s="8" t="s">
        <v>201</v>
      </c>
      <c r="D844" s="8" t="s">
        <v>682</v>
      </c>
      <c r="E844" s="12"/>
      <c r="F844" s="12">
        <v>472.2</v>
      </c>
      <c r="G844" s="8">
        <v>5456.4618593816185</v>
      </c>
      <c r="H844" s="8">
        <v>2557.7403218975005</v>
      </c>
      <c r="I844" s="8">
        <v>1161.3471410419315</v>
      </c>
      <c r="J844" s="8">
        <v>471.08877594239726</v>
      </c>
      <c r="K844" s="8">
        <v>53.064273612875901</v>
      </c>
      <c r="L844" s="8">
        <v>680.94277848369336</v>
      </c>
      <c r="M844" s="8">
        <f t="shared" ref="M844" si="417">IFERROR(M843/$F844,0)</f>
        <v>10380.645150360016</v>
      </c>
      <c r="N844" s="8"/>
    </row>
    <row r="845" spans="1:14" x14ac:dyDescent="0.2">
      <c r="A845" s="3" t="str">
        <f>A844</f>
        <v>2720</v>
      </c>
      <c r="B845" s="3" t="str">
        <f>B844</f>
        <v>RIO BRANGELY RE-4</v>
      </c>
      <c r="C845" s="8" t="str">
        <f>C844</f>
        <v xml:space="preserve">$ </v>
      </c>
      <c r="D845" s="8" t="s">
        <v>683</v>
      </c>
      <c r="E845" s="12"/>
      <c r="F845" s="12">
        <v>488</v>
      </c>
      <c r="G845" s="8">
        <v>5279.7977254098359</v>
      </c>
      <c r="H845" s="8">
        <v>2474.9282377049176</v>
      </c>
      <c r="I845" s="8">
        <v>1123.7461475409839</v>
      </c>
      <c r="J845" s="8">
        <v>455.83631147540984</v>
      </c>
      <c r="K845" s="8">
        <v>51.346209016393445</v>
      </c>
      <c r="L845" s="8">
        <v>658.89586065573769</v>
      </c>
      <c r="M845" s="8">
        <f t="shared" ref="M845" si="418">IFERROR(M843/$F845,0)</f>
        <v>10044.550491803278</v>
      </c>
      <c r="N845" s="8"/>
    </row>
    <row r="846" spans="1:14" x14ac:dyDescent="0.2">
      <c r="A846" s="3" t="s">
        <v>182</v>
      </c>
      <c r="B846" s="3" t="s">
        <v>601</v>
      </c>
      <c r="C846" s="8" t="s">
        <v>200</v>
      </c>
      <c r="D846" s="9" t="s">
        <v>199</v>
      </c>
      <c r="E846" s="12"/>
      <c r="F846" s="12"/>
      <c r="G846" s="12">
        <v>30.924691872880452</v>
      </c>
      <c r="H846" s="12">
        <v>14.496084346218883</v>
      </c>
      <c r="I846" s="12">
        <v>6.5819762732186566</v>
      </c>
      <c r="J846" s="12">
        <v>2.6699124114178412</v>
      </c>
      <c r="K846" s="12">
        <v>0.30074366012747722</v>
      </c>
      <c r="L846" s="12">
        <v>3.8592674429612535</v>
      </c>
      <c r="M846" s="12">
        <f>IFERROR(($M843/#REF!)*100,0)</f>
        <v>0</v>
      </c>
      <c r="N846" s="8"/>
    </row>
    <row r="847" spans="1:14" x14ac:dyDescent="0.2">
      <c r="A847" s="3" t="s">
        <v>182</v>
      </c>
      <c r="B847" s="3" t="s">
        <v>601</v>
      </c>
      <c r="C847" s="8"/>
      <c r="D847" s="8"/>
      <c r="E847" s="12"/>
      <c r="F847" s="12"/>
      <c r="G847" s="8"/>
      <c r="H847" s="8"/>
      <c r="I847" s="8"/>
      <c r="J847" s="8"/>
      <c r="K847" s="8"/>
      <c r="L847" s="8"/>
      <c r="M847" s="8"/>
      <c r="N847" s="8"/>
    </row>
    <row r="848" spans="1:14" x14ac:dyDescent="0.2">
      <c r="A848" s="3" t="s">
        <v>47</v>
      </c>
      <c r="B848" s="3" t="s">
        <v>602</v>
      </c>
      <c r="C848" s="13"/>
      <c r="D848" s="14" t="s">
        <v>270</v>
      </c>
      <c r="E848" s="15" t="s">
        <v>697</v>
      </c>
      <c r="F848" s="16"/>
      <c r="G848" s="13"/>
      <c r="H848" s="13"/>
      <c r="I848" s="13"/>
      <c r="J848" s="13"/>
      <c r="K848" s="13"/>
      <c r="L848" s="13"/>
      <c r="M848" s="13"/>
      <c r="N848" s="13"/>
    </row>
    <row r="849" spans="1:14" s="18" customFormat="1" x14ac:dyDescent="0.2">
      <c r="A849" s="3" t="s">
        <v>47</v>
      </c>
      <c r="B849" s="3" t="s">
        <v>602</v>
      </c>
      <c r="C849" s="11" t="s">
        <v>201</v>
      </c>
      <c r="D849" s="17" t="s">
        <v>202</v>
      </c>
      <c r="E849" s="11"/>
      <c r="G849" s="18">
        <v>2095669.5299999998</v>
      </c>
      <c r="H849" s="18">
        <v>909280.49</v>
      </c>
      <c r="I849" s="18">
        <v>220705.84</v>
      </c>
      <c r="J849" s="18">
        <v>275271.13</v>
      </c>
      <c r="K849" s="18">
        <v>6940</v>
      </c>
      <c r="L849" s="18">
        <v>211521.12000000002</v>
      </c>
      <c r="M849" s="18">
        <f t="shared" ref="M849" si="419">SUM(G849:L849)</f>
        <v>3719388.1099999994</v>
      </c>
      <c r="N849" s="11"/>
    </row>
    <row r="850" spans="1:14" x14ac:dyDescent="0.2">
      <c r="A850" s="3" t="s">
        <v>47</v>
      </c>
      <c r="B850" s="3" t="s">
        <v>602</v>
      </c>
      <c r="C850" s="8" t="s">
        <v>201</v>
      </c>
      <c r="D850" s="8" t="s">
        <v>682</v>
      </c>
      <c r="E850" s="12"/>
      <c r="F850" s="12">
        <v>419</v>
      </c>
      <c r="G850" s="8">
        <v>5001.5979236276844</v>
      </c>
      <c r="H850" s="8">
        <v>2170.1205011933175</v>
      </c>
      <c r="I850" s="8">
        <v>526.7442482100239</v>
      </c>
      <c r="J850" s="8">
        <v>656.97167064439145</v>
      </c>
      <c r="K850" s="8">
        <v>16.563245823389021</v>
      </c>
      <c r="L850" s="8">
        <v>504.82367541766115</v>
      </c>
      <c r="M850" s="8">
        <f t="shared" ref="M850" si="420">IFERROR(M849/$F850,0)</f>
        <v>8876.821264916467</v>
      </c>
      <c r="N850" s="8"/>
    </row>
    <row r="851" spans="1:14" x14ac:dyDescent="0.2">
      <c r="A851" s="3" t="str">
        <f>A850</f>
        <v>2730</v>
      </c>
      <c r="B851" s="3" t="str">
        <f>B850</f>
        <v>RIO GDEL NORTE C-</v>
      </c>
      <c r="C851" s="8" t="str">
        <f>C850</f>
        <v xml:space="preserve">$ </v>
      </c>
      <c r="D851" s="8" t="s">
        <v>683</v>
      </c>
      <c r="E851" s="12"/>
      <c r="F851" s="12">
        <v>386</v>
      </c>
      <c r="G851" s="8">
        <v>5429.1956735751291</v>
      </c>
      <c r="H851" s="8">
        <v>2355.6489378238343</v>
      </c>
      <c r="I851" s="8">
        <v>571.77678756476678</v>
      </c>
      <c r="J851" s="8">
        <v>713.13764248704661</v>
      </c>
      <c r="K851" s="8">
        <v>17.979274611398964</v>
      </c>
      <c r="L851" s="8">
        <v>547.98217616580314</v>
      </c>
      <c r="M851" s="8">
        <f t="shared" ref="M851" si="421">IFERROR(M849/$F851,0)</f>
        <v>9635.720492227978</v>
      </c>
      <c r="N851" s="8"/>
    </row>
    <row r="852" spans="1:14" x14ac:dyDescent="0.2">
      <c r="A852" s="3" t="s">
        <v>47</v>
      </c>
      <c r="B852" s="3" t="s">
        <v>602</v>
      </c>
      <c r="C852" s="8" t="s">
        <v>200</v>
      </c>
      <c r="D852" s="9" t="s">
        <v>199</v>
      </c>
      <c r="E852" s="12"/>
      <c r="F852" s="12"/>
      <c r="G852" s="12">
        <v>24.468641514675696</v>
      </c>
      <c r="H852" s="12">
        <v>10.616587218357211</v>
      </c>
      <c r="I852" s="12">
        <v>2.5769196917012827</v>
      </c>
      <c r="J852" s="12">
        <v>3.2140137091699237</v>
      </c>
      <c r="K852" s="12">
        <v>8.1030128882891836E-2</v>
      </c>
      <c r="L852" s="12">
        <v>2.4696806361748749</v>
      </c>
      <c r="M852" s="12">
        <f>IFERROR(($M849/#REF!)*100,0)</f>
        <v>0</v>
      </c>
      <c r="N852" s="8"/>
    </row>
    <row r="853" spans="1:14" x14ac:dyDescent="0.2">
      <c r="A853" s="3" t="s">
        <v>47</v>
      </c>
      <c r="B853" s="3" t="s">
        <v>602</v>
      </c>
      <c r="C853" s="8"/>
      <c r="D853" s="8"/>
      <c r="E853" s="12"/>
      <c r="F853" s="12"/>
      <c r="G853" s="8"/>
      <c r="H853" s="8"/>
      <c r="I853" s="8"/>
      <c r="J853" s="8"/>
      <c r="K853" s="8"/>
      <c r="L853" s="8"/>
      <c r="M853" s="8"/>
      <c r="N853" s="8"/>
    </row>
    <row r="854" spans="1:14" x14ac:dyDescent="0.2">
      <c r="A854" s="3" t="s">
        <v>58</v>
      </c>
      <c r="B854" s="3" t="s">
        <v>603</v>
      </c>
      <c r="C854" s="13"/>
      <c r="D854" s="14" t="s">
        <v>270</v>
      </c>
      <c r="E854" s="15" t="s">
        <v>271</v>
      </c>
      <c r="F854" s="16"/>
      <c r="G854" s="13"/>
      <c r="H854" s="13"/>
      <c r="I854" s="13"/>
      <c r="J854" s="13"/>
      <c r="K854" s="13"/>
      <c r="L854" s="13"/>
      <c r="M854" s="13"/>
      <c r="N854" s="13"/>
    </row>
    <row r="855" spans="1:14" s="18" customFormat="1" x14ac:dyDescent="0.2">
      <c r="A855" s="3" t="s">
        <v>58</v>
      </c>
      <c r="B855" s="3" t="s">
        <v>603</v>
      </c>
      <c r="C855" s="11" t="s">
        <v>201</v>
      </c>
      <c r="D855" s="17" t="s">
        <v>202</v>
      </c>
      <c r="E855" s="11"/>
      <c r="G855" s="18">
        <v>4654677.79</v>
      </c>
      <c r="H855" s="18">
        <v>2160221.1599999997</v>
      </c>
      <c r="I855" s="18">
        <v>464319.53</v>
      </c>
      <c r="J855" s="18">
        <v>290480.08999999997</v>
      </c>
      <c r="K855" s="18">
        <v>191117.57</v>
      </c>
      <c r="L855" s="18">
        <v>101571.73000000001</v>
      </c>
      <c r="M855" s="18">
        <f t="shared" ref="M855" si="422">SUM(G855:L855)</f>
        <v>7862387.8700000001</v>
      </c>
      <c r="N855" s="11"/>
    </row>
    <row r="856" spans="1:14" x14ac:dyDescent="0.2">
      <c r="A856" s="3" t="s">
        <v>58</v>
      </c>
      <c r="B856" s="3" t="s">
        <v>603</v>
      </c>
      <c r="C856" s="8" t="s">
        <v>201</v>
      </c>
      <c r="D856" s="8" t="s">
        <v>682</v>
      </c>
      <c r="E856" s="12"/>
      <c r="F856" s="12">
        <v>1073.9000000000001</v>
      </c>
      <c r="G856" s="8">
        <v>4334.3679951578351</v>
      </c>
      <c r="H856" s="8">
        <v>2011.5664028308031</v>
      </c>
      <c r="I856" s="8">
        <v>432.36756681255235</v>
      </c>
      <c r="J856" s="8">
        <v>270.4908185119657</v>
      </c>
      <c r="K856" s="8">
        <v>177.96589067883414</v>
      </c>
      <c r="L856" s="8">
        <v>94.582111928484963</v>
      </c>
      <c r="M856" s="8">
        <f t="shared" ref="M856" si="423">IFERROR(M855/$F856,0)</f>
        <v>7321.3407859204763</v>
      </c>
      <c r="N856" s="8"/>
    </row>
    <row r="857" spans="1:14" x14ac:dyDescent="0.2">
      <c r="A857" s="3" t="str">
        <f>A856</f>
        <v>2740</v>
      </c>
      <c r="B857" s="3" t="str">
        <f>B856</f>
        <v xml:space="preserve">RIO GMONTE VISTA </v>
      </c>
      <c r="C857" s="8" t="str">
        <f>C856</f>
        <v xml:space="preserve">$ </v>
      </c>
      <c r="D857" s="8" t="s">
        <v>683</v>
      </c>
      <c r="E857" s="12"/>
      <c r="F857" s="12">
        <v>1033</v>
      </c>
      <c r="G857" s="8">
        <v>4505.9804356243949</v>
      </c>
      <c r="H857" s="8">
        <v>2091.2111907066792</v>
      </c>
      <c r="I857" s="8">
        <v>449.48647628267184</v>
      </c>
      <c r="J857" s="8">
        <v>281.2004743465634</v>
      </c>
      <c r="K857" s="8">
        <v>185.01216844143272</v>
      </c>
      <c r="L857" s="8">
        <v>98.326940948693135</v>
      </c>
      <c r="M857" s="8">
        <f t="shared" ref="M857" si="424">IFERROR(M855/$F857,0)</f>
        <v>7611.2176863504355</v>
      </c>
      <c r="N857" s="8"/>
    </row>
    <row r="858" spans="1:14" x14ac:dyDescent="0.2">
      <c r="A858" s="3" t="s">
        <v>58</v>
      </c>
      <c r="B858" s="3" t="s">
        <v>603</v>
      </c>
      <c r="C858" s="8" t="s">
        <v>200</v>
      </c>
      <c r="D858" s="9" t="s">
        <v>199</v>
      </c>
      <c r="E858" s="12"/>
      <c r="F858" s="12"/>
      <c r="G858" s="12">
        <v>26.97739607347021</v>
      </c>
      <c r="H858" s="12">
        <v>12.520123726890935</v>
      </c>
      <c r="I858" s="12">
        <v>2.6910846315438595</v>
      </c>
      <c r="J858" s="12">
        <v>1.6835529316815017</v>
      </c>
      <c r="K858" s="12">
        <v>1.107671597283465</v>
      </c>
      <c r="L858" s="12">
        <v>0.58868538569187978</v>
      </c>
      <c r="M858" s="12">
        <f>IFERROR(($M855/#REF!)*100,0)</f>
        <v>0</v>
      </c>
      <c r="N858" s="8"/>
    </row>
    <row r="859" spans="1:14" x14ac:dyDescent="0.2">
      <c r="A859" s="3" t="s">
        <v>58</v>
      </c>
      <c r="B859" s="3" t="s">
        <v>603</v>
      </c>
      <c r="C859" s="8"/>
      <c r="D859" s="8"/>
      <c r="E859" s="12"/>
      <c r="F859" s="12"/>
      <c r="G859" s="8"/>
      <c r="H859" s="8"/>
      <c r="I859" s="8"/>
      <c r="J859" s="8"/>
      <c r="K859" s="8"/>
      <c r="L859" s="8"/>
      <c r="M859" s="8"/>
      <c r="N859" s="8"/>
    </row>
    <row r="860" spans="1:14" x14ac:dyDescent="0.2">
      <c r="A860" s="3" t="s">
        <v>174</v>
      </c>
      <c r="B860" s="3" t="s">
        <v>604</v>
      </c>
      <c r="C860" s="13"/>
      <c r="D860" s="14" t="s">
        <v>270</v>
      </c>
      <c r="E860" s="15" t="s">
        <v>269</v>
      </c>
      <c r="F860" s="16"/>
      <c r="G860" s="13"/>
      <c r="H860" s="13"/>
      <c r="I860" s="13"/>
      <c r="J860" s="13"/>
      <c r="K860" s="13"/>
      <c r="L860" s="13"/>
      <c r="M860" s="13"/>
      <c r="N860" s="13"/>
    </row>
    <row r="861" spans="1:14" s="18" customFormat="1" x14ac:dyDescent="0.2">
      <c r="A861" s="3" t="s">
        <v>174</v>
      </c>
      <c r="B861" s="3" t="s">
        <v>604</v>
      </c>
      <c r="C861" s="11" t="s">
        <v>201</v>
      </c>
      <c r="D861" s="17" t="s">
        <v>202</v>
      </c>
      <c r="E861" s="11"/>
      <c r="G861" s="18">
        <v>1488708.9900000005</v>
      </c>
      <c r="H861" s="18">
        <v>521088.55000000005</v>
      </c>
      <c r="I861" s="18">
        <v>278035.15999999997</v>
      </c>
      <c r="J861" s="18">
        <v>347347.10000000003</v>
      </c>
      <c r="K861" s="18">
        <v>1921.31</v>
      </c>
      <c r="L861" s="18">
        <v>2286.5</v>
      </c>
      <c r="M861" s="18">
        <f t="shared" ref="M861" si="425">SUM(G861:L861)</f>
        <v>2639387.6100000008</v>
      </c>
      <c r="N861" s="11"/>
    </row>
    <row r="862" spans="1:14" x14ac:dyDescent="0.2">
      <c r="A862" s="3" t="s">
        <v>174</v>
      </c>
      <c r="B862" s="3" t="s">
        <v>604</v>
      </c>
      <c r="C862" s="8" t="s">
        <v>201</v>
      </c>
      <c r="D862" s="8" t="s">
        <v>682</v>
      </c>
      <c r="E862" s="12"/>
      <c r="F862" s="12">
        <v>350.7</v>
      </c>
      <c r="G862" s="8">
        <v>4244.9643284858867</v>
      </c>
      <c r="H862" s="8">
        <v>1485.8527231251785</v>
      </c>
      <c r="I862" s="8">
        <v>792.80057028799536</v>
      </c>
      <c r="J862" s="8">
        <v>990.43940690048487</v>
      </c>
      <c r="K862" s="8">
        <v>5.478500142571999</v>
      </c>
      <c r="L862" s="8">
        <v>6.5198175078414602</v>
      </c>
      <c r="M862" s="8">
        <f t="shared" ref="M862" si="426">IFERROR(M861/$F862,0)</f>
        <v>7526.0553464499599</v>
      </c>
      <c r="N862" s="8"/>
    </row>
    <row r="863" spans="1:14" x14ac:dyDescent="0.2">
      <c r="A863" s="3" t="str">
        <f>A862</f>
        <v>2750</v>
      </c>
      <c r="B863" s="3" t="str">
        <f>B862</f>
        <v>RIO GSARGENT RE-3</v>
      </c>
      <c r="C863" s="8" t="str">
        <f>C862</f>
        <v xml:space="preserve">$ </v>
      </c>
      <c r="D863" s="8" t="s">
        <v>683</v>
      </c>
      <c r="E863" s="12"/>
      <c r="F863" s="12">
        <v>322</v>
      </c>
      <c r="G863" s="8">
        <v>4623.3198447204986</v>
      </c>
      <c r="H863" s="8">
        <v>1618.2874223602487</v>
      </c>
      <c r="I863" s="8">
        <v>863.4632298136645</v>
      </c>
      <c r="J863" s="8">
        <v>1078.7177018633543</v>
      </c>
      <c r="K863" s="8">
        <v>5.9668012422360244</v>
      </c>
      <c r="L863" s="8">
        <v>7.1009316770186333</v>
      </c>
      <c r="M863" s="8">
        <f t="shared" ref="M863" si="427">IFERROR(M861/$F863,0)</f>
        <v>8196.8559316770206</v>
      </c>
      <c r="N863" s="8"/>
    </row>
    <row r="864" spans="1:14" x14ac:dyDescent="0.2">
      <c r="A864" s="3" t="s">
        <v>174</v>
      </c>
      <c r="B864" s="3" t="s">
        <v>604</v>
      </c>
      <c r="C864" s="8" t="s">
        <v>200</v>
      </c>
      <c r="D864" s="9" t="s">
        <v>199</v>
      </c>
      <c r="E864" s="12"/>
      <c r="F864" s="12"/>
      <c r="G864" s="12">
        <v>25.378418064828161</v>
      </c>
      <c r="H864" s="12">
        <v>8.8831350918993977</v>
      </c>
      <c r="I864" s="12">
        <v>4.7397393141297446</v>
      </c>
      <c r="J864" s="12">
        <v>5.9213183883612288</v>
      </c>
      <c r="K864" s="12">
        <v>3.2753082529672219E-2</v>
      </c>
      <c r="L864" s="12">
        <v>3.8978573579534555E-2</v>
      </c>
      <c r="M864" s="12">
        <f>IFERROR(($M861/#REF!)*100,0)</f>
        <v>0</v>
      </c>
      <c r="N864" s="8"/>
    </row>
    <row r="865" spans="1:14" x14ac:dyDescent="0.2">
      <c r="A865" s="3" t="s">
        <v>174</v>
      </c>
      <c r="B865" s="3" t="s">
        <v>604</v>
      </c>
      <c r="C865" s="8"/>
      <c r="D865" s="8"/>
      <c r="E865" s="12"/>
      <c r="F865" s="12"/>
      <c r="G865" s="8"/>
      <c r="H865" s="8"/>
      <c r="I865" s="8"/>
      <c r="J865" s="8"/>
      <c r="K865" s="8"/>
      <c r="L865" s="8"/>
      <c r="M865" s="8"/>
      <c r="N865" s="8"/>
    </row>
    <row r="866" spans="1:14" x14ac:dyDescent="0.2">
      <c r="A866" s="3" t="s">
        <v>166</v>
      </c>
      <c r="B866" s="3" t="s">
        <v>605</v>
      </c>
      <c r="C866" s="13"/>
      <c r="D866" s="14" t="s">
        <v>266</v>
      </c>
      <c r="E866" s="15" t="s">
        <v>268</v>
      </c>
      <c r="F866" s="16"/>
      <c r="G866" s="13"/>
      <c r="H866" s="13"/>
      <c r="I866" s="13"/>
      <c r="J866" s="13"/>
      <c r="K866" s="13"/>
      <c r="L866" s="13"/>
      <c r="M866" s="13"/>
      <c r="N866" s="13"/>
    </row>
    <row r="867" spans="1:14" s="18" customFormat="1" x14ac:dyDescent="0.2">
      <c r="A867" s="3" t="s">
        <v>166</v>
      </c>
      <c r="B867" s="3" t="s">
        <v>605</v>
      </c>
      <c r="C867" s="11" t="s">
        <v>201</v>
      </c>
      <c r="D867" s="17" t="s">
        <v>202</v>
      </c>
      <c r="E867" s="11"/>
      <c r="G867" s="18">
        <v>2487476.96</v>
      </c>
      <c r="H867" s="18">
        <v>1078115.33</v>
      </c>
      <c r="I867" s="18">
        <v>508997.75</v>
      </c>
      <c r="J867" s="18">
        <v>394571.56</v>
      </c>
      <c r="K867" s="18">
        <v>19633.440000000002</v>
      </c>
      <c r="L867" s="18">
        <v>405.68</v>
      </c>
      <c r="M867" s="18">
        <f t="shared" ref="M867" si="428">SUM(G867:L867)</f>
        <v>4489200.72</v>
      </c>
      <c r="N867" s="11"/>
    </row>
    <row r="868" spans="1:14" x14ac:dyDescent="0.2">
      <c r="A868" s="3" t="s">
        <v>166</v>
      </c>
      <c r="B868" s="3" t="s">
        <v>605</v>
      </c>
      <c r="C868" s="8" t="s">
        <v>201</v>
      </c>
      <c r="D868" s="8" t="s">
        <v>682</v>
      </c>
      <c r="E868" s="12"/>
      <c r="F868" s="12">
        <v>431.5</v>
      </c>
      <c r="G868" s="8">
        <v>5764.7206488991887</v>
      </c>
      <c r="H868" s="8">
        <v>2498.5291541135575</v>
      </c>
      <c r="I868" s="8">
        <v>1179.6008111239862</v>
      </c>
      <c r="J868" s="8">
        <v>914.41844727694092</v>
      </c>
      <c r="K868" s="8">
        <v>45.500440324449599</v>
      </c>
      <c r="L868" s="8">
        <v>0.940162224797219</v>
      </c>
      <c r="M868" s="8">
        <f t="shared" ref="M868" si="429">IFERROR(M867/$F868,0)</f>
        <v>10403.70966396292</v>
      </c>
      <c r="N868" s="8"/>
    </row>
    <row r="869" spans="1:14" x14ac:dyDescent="0.2">
      <c r="A869" s="3" t="str">
        <f>A868</f>
        <v>2760</v>
      </c>
      <c r="B869" s="3" t="str">
        <f>B868</f>
        <v>ROUTTHAYDEN RE-1</v>
      </c>
      <c r="C869" s="8" t="str">
        <f>C868</f>
        <v xml:space="preserve">$ </v>
      </c>
      <c r="D869" s="8" t="s">
        <v>683</v>
      </c>
      <c r="E869" s="12"/>
      <c r="F869" s="12">
        <v>454</v>
      </c>
      <c r="G869" s="8">
        <v>5479.0241409691625</v>
      </c>
      <c r="H869" s="8">
        <v>2374.7033700440529</v>
      </c>
      <c r="I869" s="8">
        <v>1121.1404185022027</v>
      </c>
      <c r="J869" s="8">
        <v>869.10035242290746</v>
      </c>
      <c r="K869" s="8">
        <v>43.245462555066084</v>
      </c>
      <c r="L869" s="8">
        <v>0.89356828193832605</v>
      </c>
      <c r="M869" s="8">
        <f t="shared" ref="M869" si="430">IFERROR(M867/$F869,0)</f>
        <v>9888.1073127753298</v>
      </c>
      <c r="N869" s="8"/>
    </row>
    <row r="870" spans="1:14" x14ac:dyDescent="0.2">
      <c r="A870" s="3" t="s">
        <v>166</v>
      </c>
      <c r="B870" s="3" t="s">
        <v>605</v>
      </c>
      <c r="C870" s="8" t="s">
        <v>200</v>
      </c>
      <c r="D870" s="9" t="s">
        <v>199</v>
      </c>
      <c r="E870" s="12"/>
      <c r="F870" s="12"/>
      <c r="G870" s="12">
        <v>24.1717150599282</v>
      </c>
      <c r="H870" s="12">
        <v>10.476437361052165</v>
      </c>
      <c r="I870" s="12">
        <v>4.9461155930242544</v>
      </c>
      <c r="J870" s="12">
        <v>3.834194837756955</v>
      </c>
      <c r="K870" s="12">
        <v>0.19078525146467962</v>
      </c>
      <c r="L870" s="12">
        <v>3.942139574837176E-3</v>
      </c>
      <c r="M870" s="12">
        <f>IFERROR(($M867/#REF!)*100,0)</f>
        <v>0</v>
      </c>
      <c r="N870" s="8"/>
    </row>
    <row r="871" spans="1:14" x14ac:dyDescent="0.2">
      <c r="A871" s="3" t="s">
        <v>166</v>
      </c>
      <c r="B871" s="3" t="s">
        <v>605</v>
      </c>
      <c r="C871" s="8"/>
      <c r="D871" s="8"/>
      <c r="E871" s="12"/>
      <c r="F871" s="12"/>
      <c r="G871" s="8"/>
      <c r="H871" s="8"/>
      <c r="I871" s="8"/>
      <c r="J871" s="8"/>
      <c r="K871" s="8"/>
      <c r="L871" s="8"/>
      <c r="M871" s="8"/>
      <c r="N871" s="8"/>
    </row>
    <row r="872" spans="1:14" x14ac:dyDescent="0.2">
      <c r="A872" s="3" t="s">
        <v>91</v>
      </c>
      <c r="B872" s="3" t="s">
        <v>606</v>
      </c>
      <c r="C872" s="13"/>
      <c r="D872" s="14" t="s">
        <v>266</v>
      </c>
      <c r="E872" s="15" t="s">
        <v>267</v>
      </c>
      <c r="F872" s="16"/>
      <c r="G872" s="13"/>
      <c r="H872" s="13"/>
      <c r="I872" s="13"/>
      <c r="J872" s="13"/>
      <c r="K872" s="13"/>
      <c r="L872" s="13"/>
      <c r="M872" s="13"/>
      <c r="N872" s="13"/>
    </row>
    <row r="873" spans="1:14" s="18" customFormat="1" x14ac:dyDescent="0.2">
      <c r="A873" s="3" t="s">
        <v>91</v>
      </c>
      <c r="B873" s="3" t="s">
        <v>606</v>
      </c>
      <c r="C873" s="11" t="s">
        <v>201</v>
      </c>
      <c r="D873" s="17" t="s">
        <v>202</v>
      </c>
      <c r="E873" s="11"/>
      <c r="G873" s="18">
        <v>16340658.429999998</v>
      </c>
      <c r="H873" s="18">
        <v>7015319.9500000002</v>
      </c>
      <c r="I873" s="18">
        <v>1389910.89</v>
      </c>
      <c r="J873" s="18">
        <v>545027.12000000023</v>
      </c>
      <c r="K873" s="18">
        <v>6500</v>
      </c>
      <c r="L873" s="18">
        <v>1045942.25</v>
      </c>
      <c r="M873" s="18">
        <f t="shared" ref="M873" si="431">SUM(G873:L873)</f>
        <v>26343358.640000001</v>
      </c>
      <c r="N873" s="11"/>
    </row>
    <row r="874" spans="1:14" x14ac:dyDescent="0.2">
      <c r="A874" s="3" t="s">
        <v>91</v>
      </c>
      <c r="B874" s="3" t="s">
        <v>606</v>
      </c>
      <c r="C874" s="8" t="s">
        <v>201</v>
      </c>
      <c r="D874" s="8" t="s">
        <v>682</v>
      </c>
      <c r="E874" s="12"/>
      <c r="F874" s="12">
        <v>2617.9</v>
      </c>
      <c r="G874" s="8">
        <v>6241.8955766072031</v>
      </c>
      <c r="H874" s="8">
        <v>2679.7509263149855</v>
      </c>
      <c r="I874" s="8">
        <v>530.92589098132089</v>
      </c>
      <c r="J874" s="8">
        <v>208.19249016387189</v>
      </c>
      <c r="K874" s="8">
        <v>2.4829061461476756</v>
      </c>
      <c r="L874" s="8">
        <v>399.53483708315827</v>
      </c>
      <c r="M874" s="8">
        <f t="shared" ref="M874" si="432">IFERROR(M873/$F874,0)</f>
        <v>10062.782627296689</v>
      </c>
      <c r="N874" s="8"/>
    </row>
    <row r="875" spans="1:14" x14ac:dyDescent="0.2">
      <c r="A875" s="3" t="str">
        <f>A874</f>
        <v>2770</v>
      </c>
      <c r="B875" s="3" t="str">
        <f>B874</f>
        <v>ROUTTSTEAMBOAT SP</v>
      </c>
      <c r="C875" s="8" t="str">
        <f>C874</f>
        <v xml:space="preserve">$ </v>
      </c>
      <c r="D875" s="8" t="s">
        <v>683</v>
      </c>
      <c r="E875" s="12"/>
      <c r="F875" s="12">
        <v>2665</v>
      </c>
      <c r="G875" s="8">
        <v>6131.5791482176355</v>
      </c>
      <c r="H875" s="8">
        <v>2632.390225140713</v>
      </c>
      <c r="I875" s="8">
        <v>521.54254784240152</v>
      </c>
      <c r="J875" s="8">
        <v>204.51299061913704</v>
      </c>
      <c r="K875" s="8">
        <v>2.4390243902439024</v>
      </c>
      <c r="L875" s="8">
        <v>392.47363977485929</v>
      </c>
      <c r="M875" s="8">
        <f t="shared" ref="M875" si="433">IFERROR(M873/$F875,0)</f>
        <v>9884.93757598499</v>
      </c>
      <c r="N875" s="8"/>
    </row>
    <row r="876" spans="1:14" x14ac:dyDescent="0.2">
      <c r="A876" s="3" t="s">
        <v>91</v>
      </c>
      <c r="B876" s="3" t="s">
        <v>606</v>
      </c>
      <c r="C876" s="8" t="s">
        <v>200</v>
      </c>
      <c r="D876" s="9" t="s">
        <v>199</v>
      </c>
      <c r="E876" s="12"/>
      <c r="F876" s="12"/>
      <c r="G876" s="12">
        <v>21.974265089727307</v>
      </c>
      <c r="H876" s="12">
        <v>9.433922196643854</v>
      </c>
      <c r="I876" s="12">
        <v>1.8690966755590404</v>
      </c>
      <c r="J876" s="12">
        <v>0.73293071189730641</v>
      </c>
      <c r="K876" s="12">
        <v>8.7409405009653274E-3</v>
      </c>
      <c r="L876" s="12">
        <v>1.406541380722431</v>
      </c>
      <c r="M876" s="12">
        <f>IFERROR(($M873/#REF!)*100,0)</f>
        <v>0</v>
      </c>
      <c r="N876" s="8"/>
    </row>
    <row r="877" spans="1:14" x14ac:dyDescent="0.2">
      <c r="A877" s="3" t="s">
        <v>91</v>
      </c>
      <c r="B877" s="3" t="s">
        <v>606</v>
      </c>
      <c r="C877" s="8"/>
      <c r="D877" s="8"/>
      <c r="E877" s="12"/>
      <c r="F877" s="12"/>
      <c r="G877" s="8"/>
      <c r="H877" s="8"/>
      <c r="I877" s="8"/>
      <c r="J877" s="8"/>
      <c r="K877" s="8"/>
      <c r="L877" s="8"/>
      <c r="M877" s="8"/>
      <c r="N877" s="8"/>
    </row>
    <row r="878" spans="1:14" x14ac:dyDescent="0.2">
      <c r="A878" s="3" t="s">
        <v>90</v>
      </c>
      <c r="B878" s="3" t="s">
        <v>607</v>
      </c>
      <c r="C878" s="13"/>
      <c r="D878" s="14" t="s">
        <v>266</v>
      </c>
      <c r="E878" s="15" t="s">
        <v>265</v>
      </c>
      <c r="F878" s="16"/>
      <c r="G878" s="13"/>
      <c r="H878" s="13"/>
      <c r="I878" s="13"/>
      <c r="J878" s="13"/>
      <c r="K878" s="13"/>
      <c r="L878" s="13"/>
      <c r="M878" s="13"/>
      <c r="N878" s="13"/>
    </row>
    <row r="879" spans="1:14" s="18" customFormat="1" x14ac:dyDescent="0.2">
      <c r="A879" s="3" t="s">
        <v>90</v>
      </c>
      <c r="B879" s="3" t="s">
        <v>607</v>
      </c>
      <c r="C879" s="11" t="s">
        <v>201</v>
      </c>
      <c r="D879" s="17" t="s">
        <v>202</v>
      </c>
      <c r="E879" s="11"/>
      <c r="G879" s="18">
        <v>2295897.6700000009</v>
      </c>
      <c r="H879" s="18">
        <v>849655.2</v>
      </c>
      <c r="I879" s="18">
        <v>411651.48</v>
      </c>
      <c r="J879" s="18">
        <v>343710.27</v>
      </c>
      <c r="K879" s="18">
        <v>77474.97</v>
      </c>
      <c r="L879" s="18">
        <v>52793.100000000006</v>
      </c>
      <c r="M879" s="18">
        <f t="shared" ref="M879" si="434">SUM(G879:L879)</f>
        <v>4031182.6900000013</v>
      </c>
      <c r="N879" s="11"/>
    </row>
    <row r="880" spans="1:14" x14ac:dyDescent="0.2">
      <c r="A880" s="3" t="s">
        <v>90</v>
      </c>
      <c r="B880" s="3" t="s">
        <v>607</v>
      </c>
      <c r="C880" s="8" t="s">
        <v>201</v>
      </c>
      <c r="D880" s="8" t="s">
        <v>682</v>
      </c>
      <c r="E880" s="12"/>
      <c r="F880" s="12">
        <v>326.5</v>
      </c>
      <c r="G880" s="8">
        <v>7031.845849923433</v>
      </c>
      <c r="H880" s="8">
        <v>2602.313016845329</v>
      </c>
      <c r="I880" s="8">
        <v>1260.8008575803981</v>
      </c>
      <c r="J880" s="8">
        <v>1052.7113935681471</v>
      </c>
      <c r="K880" s="8">
        <v>237.28934150076569</v>
      </c>
      <c r="L880" s="8">
        <v>161.69402756508424</v>
      </c>
      <c r="M880" s="8">
        <f t="shared" ref="M880" si="435">IFERROR(M879/$F880,0)</f>
        <v>12346.65448698316</v>
      </c>
      <c r="N880" s="8"/>
    </row>
    <row r="881" spans="1:14" x14ac:dyDescent="0.2">
      <c r="A881" s="3" t="str">
        <f>A880</f>
        <v>2780</v>
      </c>
      <c r="B881" s="3" t="str">
        <f>B880</f>
        <v xml:space="preserve">ROUTTSOUTH ROUTT </v>
      </c>
      <c r="C881" s="8" t="str">
        <f>C880</f>
        <v xml:space="preserve">$ </v>
      </c>
      <c r="D881" s="8" t="s">
        <v>683</v>
      </c>
      <c r="E881" s="12"/>
      <c r="F881" s="12">
        <v>356</v>
      </c>
      <c r="G881" s="8">
        <v>6449.1507584269684</v>
      </c>
      <c r="H881" s="8">
        <v>2386.6719101123595</v>
      </c>
      <c r="I881" s="8">
        <v>1156.3243820224718</v>
      </c>
      <c r="J881" s="8">
        <v>965.47828651685404</v>
      </c>
      <c r="K881" s="8">
        <v>217.62632022471911</v>
      </c>
      <c r="L881" s="8">
        <v>148.29522471910113</v>
      </c>
      <c r="M881" s="8">
        <f t="shared" ref="M881" si="436">IFERROR(M879/$F881,0)</f>
        <v>11323.546882022476</v>
      </c>
      <c r="N881" s="8"/>
    </row>
    <row r="882" spans="1:14" x14ac:dyDescent="0.2">
      <c r="A882" s="3" t="s">
        <v>90</v>
      </c>
      <c r="B882" s="3" t="s">
        <v>607</v>
      </c>
      <c r="C882" s="8" t="s">
        <v>200</v>
      </c>
      <c r="D882" s="9" t="s">
        <v>199</v>
      </c>
      <c r="E882" s="12"/>
      <c r="F882" s="12"/>
      <c r="G882" s="12">
        <v>21.580152133713135</v>
      </c>
      <c r="H882" s="12">
        <v>7.9862829762793615</v>
      </c>
      <c r="I882" s="12">
        <v>3.8692933402681513</v>
      </c>
      <c r="J882" s="12">
        <v>3.2306840210868875</v>
      </c>
      <c r="K882" s="12">
        <v>0.72822132318940003</v>
      </c>
      <c r="L882" s="12">
        <v>0.4962255698488211</v>
      </c>
      <c r="M882" s="12">
        <f>IFERROR(($M879/#REF!)*100,0)</f>
        <v>0</v>
      </c>
      <c r="N882" s="8"/>
    </row>
    <row r="883" spans="1:14" x14ac:dyDescent="0.2">
      <c r="A883" s="3" t="s">
        <v>90</v>
      </c>
      <c r="B883" s="3" t="s">
        <v>607</v>
      </c>
      <c r="C883" s="8"/>
      <c r="D883" s="8"/>
      <c r="E883" s="12"/>
      <c r="F883" s="12"/>
      <c r="G883" s="8"/>
      <c r="H883" s="8"/>
      <c r="I883" s="8"/>
      <c r="J883" s="8"/>
      <c r="K883" s="8"/>
      <c r="L883" s="8"/>
      <c r="M883" s="8"/>
      <c r="N883" s="8"/>
    </row>
    <row r="884" spans="1:14" x14ac:dyDescent="0.2">
      <c r="A884" s="3" t="s">
        <v>177</v>
      </c>
      <c r="B884" s="3" t="s">
        <v>608</v>
      </c>
      <c r="C884" s="13"/>
      <c r="D884" s="14" t="s">
        <v>262</v>
      </c>
      <c r="E884" s="15" t="s">
        <v>264</v>
      </c>
      <c r="F884" s="16"/>
      <c r="G884" s="13"/>
      <c r="H884" s="13"/>
      <c r="I884" s="13"/>
      <c r="J884" s="13"/>
      <c r="K884" s="13"/>
      <c r="L884" s="13"/>
      <c r="M884" s="13"/>
      <c r="N884" s="13"/>
    </row>
    <row r="885" spans="1:14" s="18" customFormat="1" x14ac:dyDescent="0.2">
      <c r="A885" s="3" t="s">
        <v>177</v>
      </c>
      <c r="B885" s="3" t="s">
        <v>608</v>
      </c>
      <c r="C885" s="11" t="s">
        <v>201</v>
      </c>
      <c r="D885" s="17" t="s">
        <v>202</v>
      </c>
      <c r="E885" s="11"/>
      <c r="G885" s="18">
        <v>1155609.93</v>
      </c>
      <c r="H885" s="18">
        <v>373266.25999999989</v>
      </c>
      <c r="I885" s="18">
        <v>171171.13</v>
      </c>
      <c r="J885" s="18">
        <v>188085.40000000002</v>
      </c>
      <c r="K885" s="18">
        <v>15681.64</v>
      </c>
      <c r="L885" s="18">
        <v>0</v>
      </c>
      <c r="M885" s="18">
        <f t="shared" ref="M885" si="437">SUM(G885:L885)</f>
        <v>1903814.3599999996</v>
      </c>
      <c r="N885" s="11"/>
    </row>
    <row r="886" spans="1:14" x14ac:dyDescent="0.2">
      <c r="A886" s="3" t="s">
        <v>177</v>
      </c>
      <c r="B886" s="3" t="s">
        <v>608</v>
      </c>
      <c r="C886" s="8" t="s">
        <v>201</v>
      </c>
      <c r="D886" s="8" t="s">
        <v>682</v>
      </c>
      <c r="E886" s="12"/>
      <c r="F886" s="12">
        <v>184</v>
      </c>
      <c r="G886" s="8">
        <v>6280.4887499999995</v>
      </c>
      <c r="H886" s="8">
        <v>2028.6209782608689</v>
      </c>
      <c r="I886" s="8">
        <v>930.27788043478267</v>
      </c>
      <c r="J886" s="8">
        <v>1022.2032608695654</v>
      </c>
      <c r="K886" s="8">
        <v>85.226304347826087</v>
      </c>
      <c r="L886" s="8">
        <v>0</v>
      </c>
      <c r="M886" s="8">
        <f t="shared" ref="M886" si="438">IFERROR(M885/$F886,0)</f>
        <v>10346.817173913041</v>
      </c>
      <c r="N886" s="8"/>
    </row>
    <row r="887" spans="1:14" x14ac:dyDescent="0.2">
      <c r="A887" s="3" t="str">
        <f>A886</f>
        <v>2790</v>
      </c>
      <c r="B887" s="3" t="str">
        <f>B886</f>
        <v>SAGUAMOUNTAIN VAL</v>
      </c>
      <c r="C887" s="8" t="str">
        <f>C886</f>
        <v xml:space="preserve">$ </v>
      </c>
      <c r="D887" s="8" t="s">
        <v>683</v>
      </c>
      <c r="E887" s="12"/>
      <c r="F887" s="12">
        <v>221</v>
      </c>
      <c r="G887" s="8">
        <v>5229.0042081447964</v>
      </c>
      <c r="H887" s="8">
        <v>1688.9876018099542</v>
      </c>
      <c r="I887" s="8">
        <v>774.53</v>
      </c>
      <c r="J887" s="8">
        <v>851.06515837104087</v>
      </c>
      <c r="K887" s="8">
        <v>70.957647058823525</v>
      </c>
      <c r="L887" s="8">
        <v>0</v>
      </c>
      <c r="M887" s="8">
        <f t="shared" ref="M887" si="439">IFERROR(M885/$F887,0)</f>
        <v>8614.5446153846133</v>
      </c>
      <c r="N887" s="8"/>
    </row>
    <row r="888" spans="1:14" x14ac:dyDescent="0.2">
      <c r="A888" s="3" t="s">
        <v>177</v>
      </c>
      <c r="B888" s="3" t="s">
        <v>608</v>
      </c>
      <c r="C888" s="8" t="s">
        <v>200</v>
      </c>
      <c r="D888" s="9" t="s">
        <v>199</v>
      </c>
      <c r="E888" s="12"/>
      <c r="F888" s="12"/>
      <c r="G888" s="12">
        <v>28.01306098472423</v>
      </c>
      <c r="H888" s="12">
        <v>9.0483217852930071</v>
      </c>
      <c r="I888" s="12">
        <v>4.1493476120563964</v>
      </c>
      <c r="J888" s="12">
        <v>4.5593652700234681</v>
      </c>
      <c r="K888" s="12">
        <v>0.38013755875262417</v>
      </c>
      <c r="L888" s="12">
        <v>0</v>
      </c>
      <c r="M888" s="12">
        <f>IFERROR(($M885/#REF!)*100,0)</f>
        <v>0</v>
      </c>
      <c r="N888" s="8"/>
    </row>
    <row r="889" spans="1:14" x14ac:dyDescent="0.2">
      <c r="A889" s="3" t="s">
        <v>177</v>
      </c>
      <c r="B889" s="3" t="s">
        <v>608</v>
      </c>
      <c r="C889" s="8"/>
      <c r="D889" s="8"/>
      <c r="E889" s="12"/>
      <c r="F889" s="12"/>
      <c r="G889" s="8"/>
      <c r="H889" s="8"/>
      <c r="I889" s="8"/>
      <c r="J889" s="8"/>
      <c r="K889" s="8"/>
      <c r="L889" s="8"/>
      <c r="M889" s="8"/>
      <c r="N889" s="8"/>
    </row>
    <row r="890" spans="1:14" x14ac:dyDescent="0.2">
      <c r="A890" s="3" t="s">
        <v>9</v>
      </c>
      <c r="B890" s="3" t="s">
        <v>609</v>
      </c>
      <c r="C890" s="13"/>
      <c r="D890" s="14" t="s">
        <v>262</v>
      </c>
      <c r="E890" s="15" t="s">
        <v>263</v>
      </c>
      <c r="F890" s="16"/>
      <c r="G890" s="13"/>
      <c r="H890" s="13"/>
      <c r="I890" s="13"/>
      <c r="J890" s="13"/>
      <c r="K890" s="13"/>
      <c r="L890" s="13"/>
      <c r="M890" s="13"/>
      <c r="N890" s="13"/>
    </row>
    <row r="891" spans="1:14" s="18" customFormat="1" x14ac:dyDescent="0.2">
      <c r="A891" s="3" t="s">
        <v>9</v>
      </c>
      <c r="B891" s="3" t="s">
        <v>609</v>
      </c>
      <c r="C891" s="11" t="s">
        <v>201</v>
      </c>
      <c r="D891" s="17" t="s">
        <v>202</v>
      </c>
      <c r="E891" s="11"/>
      <c r="G891" s="18">
        <v>1442504.33</v>
      </c>
      <c r="H891" s="18">
        <v>624984.11999999976</v>
      </c>
      <c r="I891" s="18">
        <v>242047.78000000003</v>
      </c>
      <c r="J891" s="18">
        <v>221112.01</v>
      </c>
      <c r="K891" s="18">
        <v>0</v>
      </c>
      <c r="L891" s="18">
        <v>5253</v>
      </c>
      <c r="M891" s="18">
        <f t="shared" ref="M891" si="440">SUM(G891:L891)</f>
        <v>2535901.2399999993</v>
      </c>
      <c r="N891" s="11"/>
    </row>
    <row r="892" spans="1:14" x14ac:dyDescent="0.2">
      <c r="A892" s="3" t="s">
        <v>9</v>
      </c>
      <c r="B892" s="3" t="s">
        <v>609</v>
      </c>
      <c r="C892" s="8" t="s">
        <v>201</v>
      </c>
      <c r="D892" s="8" t="s">
        <v>682</v>
      </c>
      <c r="E892" s="12"/>
      <c r="F892" s="12">
        <v>214.7</v>
      </c>
      <c r="G892" s="8">
        <v>6718.6973917093628</v>
      </c>
      <c r="H892" s="8">
        <v>2910.9646949231478</v>
      </c>
      <c r="I892" s="8">
        <v>1127.3767116907316</v>
      </c>
      <c r="J892" s="8">
        <v>1029.8649743828598</v>
      </c>
      <c r="K892" s="8">
        <v>0</v>
      </c>
      <c r="L892" s="8">
        <v>24.466697717745692</v>
      </c>
      <c r="M892" s="8">
        <f t="shared" ref="M892" si="441">IFERROR(M891/$F892,0)</f>
        <v>11811.370470423844</v>
      </c>
      <c r="N892" s="8"/>
    </row>
    <row r="893" spans="1:14" x14ac:dyDescent="0.2">
      <c r="A893" s="3" t="str">
        <f>A892</f>
        <v>2800</v>
      </c>
      <c r="B893" s="3" t="str">
        <f>B892</f>
        <v>SAGUAMOFFAT 2</v>
      </c>
      <c r="C893" s="8" t="str">
        <f>C892</f>
        <v xml:space="preserve">$ </v>
      </c>
      <c r="D893" s="8" t="s">
        <v>683</v>
      </c>
      <c r="E893" s="12"/>
      <c r="F893" s="12">
        <v>179</v>
      </c>
      <c r="G893" s="8">
        <v>8058.6834078212296</v>
      </c>
      <c r="H893" s="8">
        <v>3491.5313966480435</v>
      </c>
      <c r="I893" s="8">
        <v>1352.2222346368717</v>
      </c>
      <c r="J893" s="8">
        <v>1235.262625698324</v>
      </c>
      <c r="K893" s="8">
        <v>0</v>
      </c>
      <c r="L893" s="8">
        <v>29.346368715083798</v>
      </c>
      <c r="M893" s="8">
        <f t="shared" ref="M893" si="442">IFERROR(M891/$F893,0)</f>
        <v>14167.046033519549</v>
      </c>
      <c r="N893" s="8"/>
    </row>
    <row r="894" spans="1:14" x14ac:dyDescent="0.2">
      <c r="A894" s="3" t="s">
        <v>9</v>
      </c>
      <c r="B894" s="3" t="s">
        <v>609</v>
      </c>
      <c r="C894" s="8" t="s">
        <v>200</v>
      </c>
      <c r="D894" s="9" t="s">
        <v>199</v>
      </c>
      <c r="E894" s="12"/>
      <c r="F894" s="12"/>
      <c r="G894" s="12">
        <v>22.7139836802824</v>
      </c>
      <c r="H894" s="12">
        <v>9.8411344818047439</v>
      </c>
      <c r="I894" s="12">
        <v>3.8113364448400548</v>
      </c>
      <c r="J894" s="12">
        <v>3.4816773039803901</v>
      </c>
      <c r="K894" s="12">
        <v>0</v>
      </c>
      <c r="L894" s="12">
        <v>8.2714868712056785E-2</v>
      </c>
      <c r="M894" s="12">
        <f>IFERROR(($M891/#REF!)*100,0)</f>
        <v>0</v>
      </c>
      <c r="N894" s="8"/>
    </row>
    <row r="895" spans="1:14" x14ac:dyDescent="0.2">
      <c r="A895" s="3" t="s">
        <v>9</v>
      </c>
      <c r="B895" s="3" t="s">
        <v>609</v>
      </c>
      <c r="C895" s="8"/>
      <c r="D895" s="8"/>
      <c r="E895" s="12"/>
      <c r="F895" s="12"/>
      <c r="G895" s="8"/>
      <c r="H895" s="8"/>
      <c r="I895" s="8"/>
      <c r="J895" s="8"/>
      <c r="K895" s="8"/>
      <c r="L895" s="8"/>
      <c r="M895" s="8"/>
      <c r="N895" s="8"/>
    </row>
    <row r="896" spans="1:14" x14ac:dyDescent="0.2">
      <c r="A896" s="3" t="s">
        <v>7</v>
      </c>
      <c r="B896" s="3" t="s">
        <v>610</v>
      </c>
      <c r="C896" s="13"/>
      <c r="D896" s="14" t="s">
        <v>262</v>
      </c>
      <c r="E896" s="15" t="s">
        <v>261</v>
      </c>
      <c r="F896" s="16"/>
      <c r="G896" s="13"/>
      <c r="H896" s="13"/>
      <c r="I896" s="13"/>
      <c r="J896" s="13"/>
      <c r="K896" s="13"/>
      <c r="L896" s="13"/>
      <c r="M896" s="13"/>
      <c r="N896" s="13"/>
    </row>
    <row r="897" spans="1:14" s="18" customFormat="1" x14ac:dyDescent="0.2">
      <c r="A897" s="3" t="s">
        <v>7</v>
      </c>
      <c r="B897" s="3" t="s">
        <v>610</v>
      </c>
      <c r="C897" s="11" t="s">
        <v>201</v>
      </c>
      <c r="D897" s="17" t="s">
        <v>202</v>
      </c>
      <c r="E897" s="11"/>
      <c r="G897" s="18">
        <v>3514181.9099999997</v>
      </c>
      <c r="H897" s="18">
        <v>1270639.5699999998</v>
      </c>
      <c r="I897" s="18">
        <v>456267.42000000004</v>
      </c>
      <c r="J897" s="18">
        <v>427147.05999999994</v>
      </c>
      <c r="K897" s="18">
        <v>131189.69999999998</v>
      </c>
      <c r="L897" s="18">
        <v>35485.39</v>
      </c>
      <c r="M897" s="18">
        <f t="shared" ref="M897" si="443">SUM(G897:L897)</f>
        <v>5834911.0499999989</v>
      </c>
      <c r="N897" s="11"/>
    </row>
    <row r="898" spans="1:14" x14ac:dyDescent="0.2">
      <c r="A898" s="3" t="s">
        <v>7</v>
      </c>
      <c r="B898" s="3" t="s">
        <v>610</v>
      </c>
      <c r="C898" s="8" t="s">
        <v>201</v>
      </c>
      <c r="D898" s="8" t="s">
        <v>682</v>
      </c>
      <c r="E898" s="12"/>
      <c r="F898" s="12">
        <v>610.9</v>
      </c>
      <c r="G898" s="8">
        <v>5752.4667048616793</v>
      </c>
      <c r="H898" s="8">
        <v>2079.9469143886067</v>
      </c>
      <c r="I898" s="8">
        <v>746.87742674742196</v>
      </c>
      <c r="J898" s="8">
        <v>699.20946145031917</v>
      </c>
      <c r="K898" s="8">
        <v>214.74824030119493</v>
      </c>
      <c r="L898" s="8">
        <v>58.087068259944346</v>
      </c>
      <c r="M898" s="8">
        <f t="shared" ref="M898" si="444">IFERROR(M897/$F898,0)</f>
        <v>9551.3358160091648</v>
      </c>
      <c r="N898" s="8"/>
    </row>
    <row r="899" spans="1:14" x14ac:dyDescent="0.2">
      <c r="A899" s="3" t="str">
        <f>A898</f>
        <v>2810</v>
      </c>
      <c r="B899" s="3" t="str">
        <f>B898</f>
        <v>SAGUACENTER 26 JT</v>
      </c>
      <c r="C899" s="8" t="str">
        <f>C898</f>
        <v xml:space="preserve">$ </v>
      </c>
      <c r="D899" s="8" t="s">
        <v>683</v>
      </c>
      <c r="E899" s="12"/>
      <c r="F899" s="12">
        <v>607</v>
      </c>
      <c r="G899" s="8">
        <v>5789.4265403624377</v>
      </c>
      <c r="H899" s="8">
        <v>2093.310658978583</v>
      </c>
      <c r="I899" s="8">
        <v>751.67614497528837</v>
      </c>
      <c r="J899" s="8">
        <v>703.70191103789114</v>
      </c>
      <c r="K899" s="8">
        <v>216.1280065897858</v>
      </c>
      <c r="L899" s="8">
        <v>58.460280065897855</v>
      </c>
      <c r="M899" s="8">
        <f t="shared" ref="M899" si="445">IFERROR(M897/$F899,0)</f>
        <v>9612.7035420098837</v>
      </c>
      <c r="N899" s="8"/>
    </row>
    <row r="900" spans="1:14" x14ac:dyDescent="0.2">
      <c r="A900" s="3" t="s">
        <v>7</v>
      </c>
      <c r="B900" s="3" t="s">
        <v>610</v>
      </c>
      <c r="C900" s="8" t="s">
        <v>200</v>
      </c>
      <c r="D900" s="9" t="s">
        <v>199</v>
      </c>
      <c r="E900" s="12"/>
      <c r="F900" s="12"/>
      <c r="G900" s="12">
        <v>26.245433760573388</v>
      </c>
      <c r="H900" s="12">
        <v>9.4896870799720361</v>
      </c>
      <c r="I900" s="12">
        <v>3.4076028661583195</v>
      </c>
      <c r="J900" s="12">
        <v>3.1901193951720233</v>
      </c>
      <c r="K900" s="12">
        <v>0.97978154506506299</v>
      </c>
      <c r="L900" s="12">
        <v>0.26502027401111777</v>
      </c>
      <c r="M900" s="12">
        <f>IFERROR(($M897/#REF!)*100,0)</f>
        <v>0</v>
      </c>
      <c r="N900" s="8"/>
    </row>
    <row r="901" spans="1:14" x14ac:dyDescent="0.2">
      <c r="A901" s="3" t="s">
        <v>7</v>
      </c>
      <c r="B901" s="3" t="s">
        <v>610</v>
      </c>
      <c r="C901" s="8"/>
      <c r="D901" s="8"/>
      <c r="E901" s="12"/>
      <c r="F901" s="12"/>
      <c r="G901" s="8"/>
      <c r="H901" s="8"/>
      <c r="I901" s="8"/>
      <c r="J901" s="8"/>
      <c r="K901" s="8"/>
      <c r="L901" s="8"/>
      <c r="M901" s="8"/>
      <c r="N901" s="8"/>
    </row>
    <row r="902" spans="1:14" x14ac:dyDescent="0.2">
      <c r="A902" s="3" t="s">
        <v>48</v>
      </c>
      <c r="B902" s="3" t="s">
        <v>611</v>
      </c>
      <c r="C902" s="13"/>
      <c r="D902" s="14" t="s">
        <v>260</v>
      </c>
      <c r="E902" s="15" t="s">
        <v>259</v>
      </c>
      <c r="F902" s="16"/>
      <c r="G902" s="13"/>
      <c r="H902" s="13"/>
      <c r="I902" s="13"/>
      <c r="J902" s="13"/>
      <c r="K902" s="13"/>
      <c r="L902" s="13"/>
      <c r="M902" s="13"/>
      <c r="N902" s="13"/>
    </row>
    <row r="903" spans="1:14" s="18" customFormat="1" x14ac:dyDescent="0.2">
      <c r="A903" s="3" t="s">
        <v>48</v>
      </c>
      <c r="B903" s="3" t="s">
        <v>611</v>
      </c>
      <c r="C903" s="11" t="s">
        <v>201</v>
      </c>
      <c r="D903" s="17" t="s">
        <v>202</v>
      </c>
      <c r="E903" s="11"/>
      <c r="G903" s="18">
        <v>675567.28999999992</v>
      </c>
      <c r="H903" s="18">
        <v>312309.58999999997</v>
      </c>
      <c r="I903" s="18">
        <v>243249.48</v>
      </c>
      <c r="J903" s="18">
        <v>145015.65999999997</v>
      </c>
      <c r="K903" s="18">
        <v>0</v>
      </c>
      <c r="L903" s="18">
        <v>15866.68</v>
      </c>
      <c r="M903" s="18">
        <f t="shared" ref="M903" si="446">SUM(G903:L903)</f>
        <v>1392008.6999999997</v>
      </c>
      <c r="N903" s="11"/>
    </row>
    <row r="904" spans="1:14" x14ac:dyDescent="0.2">
      <c r="A904" s="3" t="s">
        <v>48</v>
      </c>
      <c r="B904" s="3" t="s">
        <v>611</v>
      </c>
      <c r="C904" s="8" t="s">
        <v>201</v>
      </c>
      <c r="D904" s="8" t="s">
        <v>682</v>
      </c>
      <c r="E904" s="12"/>
      <c r="F904" s="12">
        <v>87</v>
      </c>
      <c r="G904" s="8">
        <v>7765.141264367815</v>
      </c>
      <c r="H904" s="8">
        <v>3589.7654022988504</v>
      </c>
      <c r="I904" s="8">
        <v>2795.9710344827586</v>
      </c>
      <c r="J904" s="8">
        <v>1666.8466666666664</v>
      </c>
      <c r="K904" s="8">
        <v>0</v>
      </c>
      <c r="L904" s="8">
        <v>182.37563218390804</v>
      </c>
      <c r="M904" s="8">
        <f t="shared" ref="M904" si="447">IFERROR(M903/$F904,0)</f>
        <v>16000.099999999997</v>
      </c>
      <c r="N904" s="8"/>
    </row>
    <row r="905" spans="1:14" x14ac:dyDescent="0.2">
      <c r="A905" s="3" t="str">
        <f>A904</f>
        <v>2820</v>
      </c>
      <c r="B905" s="3" t="str">
        <f>B904</f>
        <v>SAN JSILVERTON 1</v>
      </c>
      <c r="C905" s="8" t="str">
        <f>C904</f>
        <v xml:space="preserve">$ </v>
      </c>
      <c r="D905" s="8" t="s">
        <v>683</v>
      </c>
      <c r="E905" s="12"/>
      <c r="F905" s="12">
        <v>87</v>
      </c>
      <c r="G905" s="8">
        <v>7765.141264367815</v>
      </c>
      <c r="H905" s="8">
        <v>3589.7654022988504</v>
      </c>
      <c r="I905" s="8">
        <v>2795.9710344827586</v>
      </c>
      <c r="J905" s="8">
        <v>1666.8466666666664</v>
      </c>
      <c r="K905" s="8">
        <v>0</v>
      </c>
      <c r="L905" s="8">
        <v>182.37563218390804</v>
      </c>
      <c r="M905" s="8">
        <f t="shared" ref="M905" si="448">IFERROR(M903/$F905,0)</f>
        <v>16000.099999999997</v>
      </c>
      <c r="N905" s="8"/>
    </row>
    <row r="906" spans="1:14" x14ac:dyDescent="0.2">
      <c r="A906" s="3" t="s">
        <v>48</v>
      </c>
      <c r="B906" s="3" t="s">
        <v>611</v>
      </c>
      <c r="C906" s="8" t="s">
        <v>200</v>
      </c>
      <c r="D906" s="9" t="s">
        <v>199</v>
      </c>
      <c r="E906" s="12"/>
      <c r="F906" s="12"/>
      <c r="G906" s="12">
        <v>22.10302605404852</v>
      </c>
      <c r="H906" s="12">
        <v>10.218059854110479</v>
      </c>
      <c r="I906" s="12">
        <v>7.9585700398160997</v>
      </c>
      <c r="J906" s="12">
        <v>4.7445827509278038</v>
      </c>
      <c r="K906" s="12">
        <v>0</v>
      </c>
      <c r="L906" s="12">
        <v>0.51912170204577346</v>
      </c>
      <c r="M906" s="12">
        <f>IFERROR(($M903/#REF!)*100,0)</f>
        <v>0</v>
      </c>
      <c r="N906" s="8"/>
    </row>
    <row r="907" spans="1:14" x14ac:dyDescent="0.2">
      <c r="A907" s="3" t="s">
        <v>48</v>
      </c>
      <c r="B907" s="3" t="s">
        <v>611</v>
      </c>
      <c r="C907" s="8"/>
      <c r="D907" s="8"/>
      <c r="E907" s="12"/>
      <c r="F907" s="12"/>
      <c r="G907" s="8"/>
      <c r="H907" s="8"/>
      <c r="I907" s="8"/>
      <c r="J907" s="8"/>
      <c r="K907" s="8"/>
      <c r="L907" s="8"/>
      <c r="M907" s="8"/>
      <c r="N907" s="8"/>
    </row>
    <row r="908" spans="1:14" x14ac:dyDescent="0.2">
      <c r="A908" s="3" t="s">
        <v>42</v>
      </c>
      <c r="B908" s="3" t="s">
        <v>612</v>
      </c>
      <c r="C908" s="13"/>
      <c r="D908" s="14" t="s">
        <v>257</v>
      </c>
      <c r="E908" s="15" t="s">
        <v>258</v>
      </c>
      <c r="F908" s="16"/>
      <c r="G908" s="13"/>
      <c r="H908" s="13"/>
      <c r="I908" s="13"/>
      <c r="J908" s="13"/>
      <c r="K908" s="13"/>
      <c r="L908" s="13"/>
      <c r="M908" s="13"/>
      <c r="N908" s="13"/>
    </row>
    <row r="909" spans="1:14" s="18" customFormat="1" x14ac:dyDescent="0.2">
      <c r="A909" s="3" t="s">
        <v>42</v>
      </c>
      <c r="B909" s="3" t="s">
        <v>612</v>
      </c>
      <c r="C909" s="11" t="s">
        <v>201</v>
      </c>
      <c r="D909" s="17" t="s">
        <v>202</v>
      </c>
      <c r="E909" s="11"/>
      <c r="G909" s="18">
        <v>6495636.6500000004</v>
      </c>
      <c r="H909" s="18">
        <v>2345385.5200000009</v>
      </c>
      <c r="I909" s="18">
        <v>398123.51999999996</v>
      </c>
      <c r="J909" s="18">
        <v>426189.83999999997</v>
      </c>
      <c r="K909" s="18">
        <v>0</v>
      </c>
      <c r="L909" s="18">
        <v>1029</v>
      </c>
      <c r="M909" s="18">
        <f t="shared" ref="M909" si="449">SUM(G909:L909)</f>
        <v>9666364.5300000012</v>
      </c>
      <c r="N909" s="11"/>
    </row>
    <row r="910" spans="1:14" x14ac:dyDescent="0.2">
      <c r="A910" s="3" t="s">
        <v>42</v>
      </c>
      <c r="B910" s="3" t="s">
        <v>612</v>
      </c>
      <c r="C910" s="8" t="s">
        <v>201</v>
      </c>
      <c r="D910" s="8" t="s">
        <v>682</v>
      </c>
      <c r="E910" s="12"/>
      <c r="F910" s="12">
        <v>899.2</v>
      </c>
      <c r="G910" s="8">
        <v>7223.7952068505338</v>
      </c>
      <c r="H910" s="8">
        <v>2608.3024021352321</v>
      </c>
      <c r="I910" s="8">
        <v>442.75302491103196</v>
      </c>
      <c r="J910" s="8">
        <v>473.96556939501772</v>
      </c>
      <c r="K910" s="8">
        <v>0</v>
      </c>
      <c r="L910" s="8">
        <v>1.144350533807829</v>
      </c>
      <c r="M910" s="8">
        <f t="shared" ref="M910" si="450">IFERROR(M909/$F910,0)</f>
        <v>10749.960553825624</v>
      </c>
      <c r="N910" s="8"/>
    </row>
    <row r="911" spans="1:14" x14ac:dyDescent="0.2">
      <c r="A911" s="3" t="str">
        <f>A910</f>
        <v>2830</v>
      </c>
      <c r="B911" s="3" t="str">
        <f>B910</f>
        <v>SAN MTELLURIDE R-</v>
      </c>
      <c r="C911" s="8" t="str">
        <f>C910</f>
        <v xml:space="preserve">$ </v>
      </c>
      <c r="D911" s="8" t="s">
        <v>683</v>
      </c>
      <c r="E911" s="12"/>
      <c r="F911" s="12">
        <v>895</v>
      </c>
      <c r="G911" s="8">
        <v>7257.6945810055868</v>
      </c>
      <c r="H911" s="8">
        <v>2620.5424804469285</v>
      </c>
      <c r="I911" s="8">
        <v>444.83074860335194</v>
      </c>
      <c r="J911" s="8">
        <v>476.18976536312846</v>
      </c>
      <c r="K911" s="8">
        <v>0</v>
      </c>
      <c r="L911" s="8">
        <v>1.1497206703910614</v>
      </c>
      <c r="M911" s="8">
        <f t="shared" ref="M911" si="451">IFERROR(M909/$F911,0)</f>
        <v>10800.407296089386</v>
      </c>
      <c r="N911" s="8"/>
    </row>
    <row r="912" spans="1:14" x14ac:dyDescent="0.2">
      <c r="A912" s="3" t="s">
        <v>42</v>
      </c>
      <c r="B912" s="3" t="s">
        <v>612</v>
      </c>
      <c r="C912" s="8" t="s">
        <v>200</v>
      </c>
      <c r="D912" s="9" t="s">
        <v>199</v>
      </c>
      <c r="E912" s="12"/>
      <c r="F912" s="12"/>
      <c r="G912" s="12">
        <v>23.621772613658077</v>
      </c>
      <c r="H912" s="12">
        <v>8.5291352380072301</v>
      </c>
      <c r="I912" s="12">
        <v>1.4478000800105026</v>
      </c>
      <c r="J912" s="12">
        <v>1.5498649375240714</v>
      </c>
      <c r="K912" s="12">
        <v>0</v>
      </c>
      <c r="L912" s="12">
        <v>3.7420202713238527E-3</v>
      </c>
      <c r="M912" s="12">
        <f>IFERROR(($M909/#REF!)*100,0)</f>
        <v>0</v>
      </c>
      <c r="N912" s="8"/>
    </row>
    <row r="913" spans="1:14" x14ac:dyDescent="0.2">
      <c r="A913" s="3" t="s">
        <v>42</v>
      </c>
      <c r="B913" s="3" t="s">
        <v>612</v>
      </c>
      <c r="C913" s="8"/>
      <c r="D913" s="8"/>
      <c r="E913" s="12"/>
      <c r="F913" s="12"/>
      <c r="G913" s="8"/>
      <c r="H913" s="8"/>
      <c r="I913" s="8"/>
      <c r="J913" s="8"/>
      <c r="K913" s="8"/>
      <c r="L913" s="8"/>
      <c r="M913" s="8"/>
      <c r="N913" s="8"/>
    </row>
    <row r="914" spans="1:14" x14ac:dyDescent="0.2">
      <c r="A914" s="3" t="s">
        <v>129</v>
      </c>
      <c r="B914" s="3" t="s">
        <v>613</v>
      </c>
      <c r="C914" s="13"/>
      <c r="D914" s="14" t="s">
        <v>257</v>
      </c>
      <c r="E914" s="15" t="s">
        <v>256</v>
      </c>
      <c r="F914" s="16"/>
      <c r="G914" s="13"/>
      <c r="H914" s="13"/>
      <c r="I914" s="13"/>
      <c r="J914" s="13"/>
      <c r="K914" s="13"/>
      <c r="L914" s="13"/>
      <c r="M914" s="13"/>
      <c r="N914" s="13"/>
    </row>
    <row r="915" spans="1:14" s="18" customFormat="1" x14ac:dyDescent="0.2">
      <c r="A915" s="3" t="s">
        <v>129</v>
      </c>
      <c r="B915" s="3" t="s">
        <v>613</v>
      </c>
      <c r="C915" s="11" t="s">
        <v>201</v>
      </c>
      <c r="D915" s="17" t="s">
        <v>202</v>
      </c>
      <c r="E915" s="11"/>
      <c r="G915" s="18">
        <v>1205373.9099999997</v>
      </c>
      <c r="H915" s="18">
        <v>521236.99999999994</v>
      </c>
      <c r="I915" s="18">
        <v>117383</v>
      </c>
      <c r="J915" s="18">
        <v>185154.56</v>
      </c>
      <c r="K915" s="18">
        <v>74090.73</v>
      </c>
      <c r="L915" s="18">
        <v>670</v>
      </c>
      <c r="M915" s="18">
        <f t="shared" ref="M915" si="452">SUM(G915:L915)</f>
        <v>2103909.1999999997</v>
      </c>
      <c r="N915" s="11"/>
    </row>
    <row r="916" spans="1:14" x14ac:dyDescent="0.2">
      <c r="A916" s="3" t="s">
        <v>129</v>
      </c>
      <c r="B916" s="3" t="s">
        <v>613</v>
      </c>
      <c r="C916" s="8" t="s">
        <v>201</v>
      </c>
      <c r="D916" s="8" t="s">
        <v>682</v>
      </c>
      <c r="E916" s="12"/>
      <c r="F916" s="12">
        <v>180.9</v>
      </c>
      <c r="G916" s="8">
        <v>6663.2056937534526</v>
      </c>
      <c r="H916" s="8">
        <v>2881.3543394140406</v>
      </c>
      <c r="I916" s="8">
        <v>648.88336097291324</v>
      </c>
      <c r="J916" s="8">
        <v>1023.518850193477</v>
      </c>
      <c r="K916" s="8">
        <v>409.5673300165837</v>
      </c>
      <c r="L916" s="8">
        <v>3.7037037037037037</v>
      </c>
      <c r="M916" s="8">
        <f t="shared" ref="M916" si="453">IFERROR(M915/$F916,0)</f>
        <v>11630.233278054171</v>
      </c>
      <c r="N916" s="8"/>
    </row>
    <row r="917" spans="1:14" x14ac:dyDescent="0.2">
      <c r="A917" s="3" t="str">
        <f>A916</f>
        <v>2840</v>
      </c>
      <c r="B917" s="3" t="str">
        <f>B916</f>
        <v>SAN MNORWOOD R-2J</v>
      </c>
      <c r="C917" s="8" t="str">
        <f>C916</f>
        <v xml:space="preserve">$ </v>
      </c>
      <c r="D917" s="8" t="s">
        <v>683</v>
      </c>
      <c r="E917" s="12"/>
      <c r="F917" s="12">
        <v>189</v>
      </c>
      <c r="G917" s="8">
        <v>6377.639735449734</v>
      </c>
      <c r="H917" s="8">
        <v>2757.8677248677245</v>
      </c>
      <c r="I917" s="8">
        <v>621.07407407407402</v>
      </c>
      <c r="J917" s="8">
        <v>979.65375661375663</v>
      </c>
      <c r="K917" s="8">
        <v>392.01444444444445</v>
      </c>
      <c r="L917" s="8">
        <v>3.5449735449735451</v>
      </c>
      <c r="M917" s="8">
        <f t="shared" ref="M917" si="454">IFERROR(M915/$F917,0)</f>
        <v>11131.794708994708</v>
      </c>
      <c r="N917" s="8"/>
    </row>
    <row r="918" spans="1:14" x14ac:dyDescent="0.2">
      <c r="A918" s="3" t="s">
        <v>129</v>
      </c>
      <c r="B918" s="3" t="s">
        <v>613</v>
      </c>
      <c r="C918" s="8" t="s">
        <v>200</v>
      </c>
      <c r="D918" s="9" t="s">
        <v>199</v>
      </c>
      <c r="E918" s="12"/>
      <c r="F918" s="12"/>
      <c r="G918" s="12">
        <v>24.331531801505839</v>
      </c>
      <c r="H918" s="12">
        <v>10.521626971021384</v>
      </c>
      <c r="I918" s="12">
        <v>2.3694790253558424</v>
      </c>
      <c r="J918" s="12">
        <v>3.7375075297870204</v>
      </c>
      <c r="K918" s="12">
        <v>1.4955865049308916</v>
      </c>
      <c r="L918" s="12">
        <v>1.3524538876910748E-2</v>
      </c>
      <c r="M918" s="12">
        <f>IFERROR(($M915/#REF!)*100,0)</f>
        <v>0</v>
      </c>
      <c r="N918" s="8"/>
    </row>
    <row r="919" spans="1:14" x14ac:dyDescent="0.2">
      <c r="A919" s="3" t="s">
        <v>129</v>
      </c>
      <c r="B919" s="3" t="s">
        <v>613</v>
      </c>
      <c r="C919" s="8"/>
      <c r="D919" s="8"/>
      <c r="E919" s="12"/>
      <c r="F919" s="12"/>
      <c r="G919" s="8"/>
      <c r="H919" s="8"/>
      <c r="I919" s="8"/>
      <c r="J919" s="8"/>
      <c r="K919" s="8"/>
      <c r="L919" s="8"/>
      <c r="M919" s="8"/>
      <c r="N919" s="8"/>
    </row>
    <row r="920" spans="1:14" x14ac:dyDescent="0.2">
      <c r="A920" s="3" t="s">
        <v>79</v>
      </c>
      <c r="B920" s="3" t="s">
        <v>614</v>
      </c>
      <c r="C920" s="13"/>
      <c r="D920" s="14" t="s">
        <v>254</v>
      </c>
      <c r="E920" s="15" t="s">
        <v>255</v>
      </c>
      <c r="F920" s="16"/>
      <c r="G920" s="13"/>
      <c r="H920" s="13"/>
      <c r="I920" s="13"/>
      <c r="J920" s="13"/>
      <c r="K920" s="13"/>
      <c r="L920" s="13"/>
      <c r="M920" s="13"/>
      <c r="N920" s="13"/>
    </row>
    <row r="921" spans="1:14" s="18" customFormat="1" x14ac:dyDescent="0.2">
      <c r="A921" s="3" t="s">
        <v>79</v>
      </c>
      <c r="B921" s="3" t="s">
        <v>614</v>
      </c>
      <c r="C921" s="11" t="s">
        <v>201</v>
      </c>
      <c r="D921" s="17" t="s">
        <v>202</v>
      </c>
      <c r="E921" s="11"/>
      <c r="G921" s="18">
        <v>2375219.33</v>
      </c>
      <c r="H921" s="18">
        <v>650897.33000000007</v>
      </c>
      <c r="I921" s="18">
        <v>892633.48</v>
      </c>
      <c r="J921" s="18">
        <v>471580.33999999997</v>
      </c>
      <c r="K921" s="18">
        <v>32283.15</v>
      </c>
      <c r="L921" s="18">
        <v>46015.08</v>
      </c>
      <c r="M921" s="18">
        <f t="shared" ref="M921" si="455">SUM(G921:L921)</f>
        <v>4468628.7100000009</v>
      </c>
      <c r="N921" s="11"/>
    </row>
    <row r="922" spans="1:14" x14ac:dyDescent="0.2">
      <c r="A922" s="3" t="s">
        <v>79</v>
      </c>
      <c r="B922" s="3" t="s">
        <v>614</v>
      </c>
      <c r="C922" s="8" t="s">
        <v>201</v>
      </c>
      <c r="D922" s="8" t="s">
        <v>682</v>
      </c>
      <c r="E922" s="12"/>
      <c r="F922" s="12">
        <v>606.6</v>
      </c>
      <c r="G922" s="8">
        <v>3915.626986482031</v>
      </c>
      <c r="H922" s="8">
        <v>1073.0256017144743</v>
      </c>
      <c r="I922" s="8">
        <v>1471.5355753379492</v>
      </c>
      <c r="J922" s="8">
        <v>777.4156610616551</v>
      </c>
      <c r="K922" s="8">
        <v>53.219831849653808</v>
      </c>
      <c r="L922" s="8">
        <v>75.857368941641937</v>
      </c>
      <c r="M922" s="8">
        <f t="shared" ref="M922" si="456">IFERROR(M921/$F922,0)</f>
        <v>7366.6810253874064</v>
      </c>
      <c r="N922" s="8"/>
    </row>
    <row r="923" spans="1:14" x14ac:dyDescent="0.2">
      <c r="A923" s="3" t="str">
        <f>A922</f>
        <v>2862</v>
      </c>
      <c r="B923" s="3" t="str">
        <f>B922</f>
        <v>SEDGWJULESBURG RE</v>
      </c>
      <c r="C923" s="8" t="str">
        <f>C922</f>
        <v xml:space="preserve">$ </v>
      </c>
      <c r="D923" s="8" t="s">
        <v>683</v>
      </c>
      <c r="E923" s="12"/>
      <c r="F923" s="12">
        <v>607</v>
      </c>
      <c r="G923" s="8">
        <v>3913.0466721581552</v>
      </c>
      <c r="H923" s="8">
        <v>1072.3185008237233</v>
      </c>
      <c r="I923" s="8">
        <v>1470.5658649093905</v>
      </c>
      <c r="J923" s="8">
        <v>776.90336079077429</v>
      </c>
      <c r="K923" s="8">
        <v>53.184761120263595</v>
      </c>
      <c r="L923" s="8">
        <v>75.807380560131804</v>
      </c>
      <c r="M923" s="8">
        <f t="shared" ref="M923" si="457">IFERROR(M921/$F923,0)</f>
        <v>7361.82654036244</v>
      </c>
      <c r="N923" s="8"/>
    </row>
    <row r="924" spans="1:14" x14ac:dyDescent="0.2">
      <c r="A924" s="3" t="s">
        <v>79</v>
      </c>
      <c r="B924" s="3" t="s">
        <v>614</v>
      </c>
      <c r="C924" s="8" t="s">
        <v>200</v>
      </c>
      <c r="D924" s="9" t="s">
        <v>199</v>
      </c>
      <c r="E924" s="12"/>
      <c r="F924" s="12"/>
      <c r="G924" s="12">
        <v>6.5468635971833296</v>
      </c>
      <c r="H924" s="12">
        <v>1.7940810692546973</v>
      </c>
      <c r="I924" s="12">
        <v>2.4603831578951803</v>
      </c>
      <c r="J924" s="12">
        <v>1.2998261348324989</v>
      </c>
      <c r="K924" s="12">
        <v>8.8982679143744178E-2</v>
      </c>
      <c r="L924" s="12">
        <v>0.12683226696941655</v>
      </c>
      <c r="M924" s="12">
        <f>IFERROR(($M921/#REF!)*100,0)</f>
        <v>0</v>
      </c>
      <c r="N924" s="8"/>
    </row>
    <row r="925" spans="1:14" x14ac:dyDescent="0.2">
      <c r="A925" s="3" t="s">
        <v>79</v>
      </c>
      <c r="B925" s="3" t="s">
        <v>614</v>
      </c>
      <c r="C925" s="8"/>
      <c r="D925" s="8"/>
      <c r="E925" s="12"/>
      <c r="F925" s="12"/>
      <c r="G925" s="8"/>
      <c r="H925" s="8"/>
      <c r="I925" s="8"/>
      <c r="J925" s="8"/>
      <c r="K925" s="8"/>
      <c r="L925" s="8"/>
      <c r="M925" s="8"/>
      <c r="N925" s="8"/>
    </row>
    <row r="926" spans="1:14" x14ac:dyDescent="0.2">
      <c r="A926" s="3" t="s">
        <v>138</v>
      </c>
      <c r="B926" s="3" t="s">
        <v>615</v>
      </c>
      <c r="C926" s="13"/>
      <c r="D926" s="14" t="s">
        <v>254</v>
      </c>
      <c r="E926" s="15" t="s">
        <v>698</v>
      </c>
      <c r="F926" s="16"/>
      <c r="G926" s="13"/>
      <c r="H926" s="13"/>
      <c r="I926" s="13"/>
      <c r="J926" s="13"/>
      <c r="K926" s="13"/>
      <c r="L926" s="13"/>
      <c r="M926" s="13"/>
      <c r="N926" s="13"/>
    </row>
    <row r="927" spans="1:14" s="18" customFormat="1" x14ac:dyDescent="0.2">
      <c r="A927" s="3" t="s">
        <v>138</v>
      </c>
      <c r="B927" s="3" t="s">
        <v>615</v>
      </c>
      <c r="C927" s="11" t="s">
        <v>201</v>
      </c>
      <c r="D927" s="17" t="s">
        <v>202</v>
      </c>
      <c r="E927" s="11"/>
      <c r="G927" s="18">
        <v>862775.93</v>
      </c>
      <c r="H927" s="18">
        <v>336460.48000000004</v>
      </c>
      <c r="I927" s="18">
        <v>232219.58000000002</v>
      </c>
      <c r="J927" s="18">
        <v>151391.01999999999</v>
      </c>
      <c r="K927" s="18">
        <v>0</v>
      </c>
      <c r="L927" s="18">
        <v>19599.650000000001</v>
      </c>
      <c r="M927" s="18">
        <f t="shared" ref="M927" si="458">SUM(G927:L927)</f>
        <v>1602446.6600000001</v>
      </c>
      <c r="N927" s="11"/>
    </row>
    <row r="928" spans="1:14" x14ac:dyDescent="0.2">
      <c r="A928" s="3" t="s">
        <v>138</v>
      </c>
      <c r="B928" s="3" t="s">
        <v>615</v>
      </c>
      <c r="C928" s="8" t="s">
        <v>201</v>
      </c>
      <c r="D928" s="8" t="s">
        <v>682</v>
      </c>
      <c r="E928" s="12"/>
      <c r="F928" s="12">
        <v>137.4</v>
      </c>
      <c r="G928" s="8">
        <v>6279.3008005822421</v>
      </c>
      <c r="H928" s="8">
        <v>2448.7662299854442</v>
      </c>
      <c r="I928" s="8">
        <v>1690.0988355167394</v>
      </c>
      <c r="J928" s="8">
        <v>1101.8269286754003</v>
      </c>
      <c r="K928" s="8">
        <v>0</v>
      </c>
      <c r="L928" s="8">
        <v>142.64665211062592</v>
      </c>
      <c r="M928" s="8">
        <f t="shared" ref="M928" si="459">IFERROR(M927/$F928,0)</f>
        <v>11662.639446870451</v>
      </c>
      <c r="N928" s="8"/>
    </row>
    <row r="929" spans="1:14" x14ac:dyDescent="0.2">
      <c r="A929" s="3" t="str">
        <f>A928</f>
        <v>2865</v>
      </c>
      <c r="B929" s="3" t="str">
        <f>B928</f>
        <v>SEDGWPLATTE VALLE</v>
      </c>
      <c r="C929" s="8" t="str">
        <f>C928</f>
        <v xml:space="preserve">$ </v>
      </c>
      <c r="D929" s="8" t="s">
        <v>683</v>
      </c>
      <c r="E929" s="12"/>
      <c r="F929" s="12">
        <v>113</v>
      </c>
      <c r="G929" s="8">
        <v>7635.1852212389385</v>
      </c>
      <c r="H929" s="8">
        <v>2977.5263716814161</v>
      </c>
      <c r="I929" s="8">
        <v>2055.0405309734515</v>
      </c>
      <c r="J929" s="8">
        <v>1339.7435398230089</v>
      </c>
      <c r="K929" s="8">
        <v>0</v>
      </c>
      <c r="L929" s="8">
        <v>173.44823008849559</v>
      </c>
      <c r="M929" s="8">
        <f t="shared" ref="M929" si="460">IFERROR(M927/$F929,0)</f>
        <v>14180.943893805312</v>
      </c>
      <c r="N929" s="8"/>
    </row>
    <row r="930" spans="1:14" x14ac:dyDescent="0.2">
      <c r="A930" s="3" t="s">
        <v>138</v>
      </c>
      <c r="B930" s="3" t="s">
        <v>615</v>
      </c>
      <c r="C930" s="8" t="s">
        <v>200</v>
      </c>
      <c r="D930" s="9" t="s">
        <v>199</v>
      </c>
      <c r="E930" s="12"/>
      <c r="F930" s="12"/>
      <c r="G930" s="12">
        <v>26.414799668709744</v>
      </c>
      <c r="H930" s="12">
        <v>10.301094254724887</v>
      </c>
      <c r="I930" s="12">
        <v>7.1096486023339986</v>
      </c>
      <c r="J930" s="12">
        <v>4.6349965569178897</v>
      </c>
      <c r="K930" s="12">
        <v>0</v>
      </c>
      <c r="L930" s="12">
        <v>0.60006406104401511</v>
      </c>
      <c r="M930" s="12">
        <f>IFERROR(($M927/#REF!)*100,0)</f>
        <v>0</v>
      </c>
      <c r="N930" s="8"/>
    </row>
    <row r="931" spans="1:14" x14ac:dyDescent="0.2">
      <c r="A931" s="3" t="s">
        <v>138</v>
      </c>
      <c r="B931" s="3" t="s">
        <v>615</v>
      </c>
      <c r="C931" s="8"/>
      <c r="D931" s="8"/>
      <c r="E931" s="12"/>
      <c r="F931" s="12"/>
      <c r="G931" s="8"/>
      <c r="H931" s="8"/>
      <c r="I931" s="8"/>
      <c r="J931" s="8"/>
      <c r="K931" s="8"/>
      <c r="L931" s="8"/>
      <c r="M931" s="8"/>
      <c r="N931" s="8"/>
    </row>
    <row r="932" spans="1:14" x14ac:dyDescent="0.2">
      <c r="A932" s="3" t="s">
        <v>18</v>
      </c>
      <c r="B932" s="3" t="s">
        <v>616</v>
      </c>
      <c r="C932" s="13"/>
      <c r="D932" s="14" t="s">
        <v>253</v>
      </c>
      <c r="E932" s="15" t="s">
        <v>252</v>
      </c>
      <c r="F932" s="16"/>
      <c r="G932" s="13"/>
      <c r="H932" s="13"/>
      <c r="I932" s="13"/>
      <c r="J932" s="13"/>
      <c r="K932" s="13"/>
      <c r="L932" s="13"/>
      <c r="M932" s="13"/>
      <c r="N932" s="13"/>
    </row>
    <row r="933" spans="1:14" s="18" customFormat="1" x14ac:dyDescent="0.2">
      <c r="A933" s="3" t="s">
        <v>18</v>
      </c>
      <c r="B933" s="3" t="s">
        <v>616</v>
      </c>
      <c r="C933" s="11" t="s">
        <v>201</v>
      </c>
      <c r="D933" s="17" t="s">
        <v>202</v>
      </c>
      <c r="E933" s="11"/>
      <c r="G933" s="18">
        <v>22595581.909999996</v>
      </c>
      <c r="H933" s="18">
        <v>7863276.2999999998</v>
      </c>
      <c r="I933" s="18">
        <v>975740.69000000006</v>
      </c>
      <c r="J933" s="18">
        <v>571255.12000000011</v>
      </c>
      <c r="K933" s="18">
        <v>139286.62</v>
      </c>
      <c r="L933" s="18">
        <v>1266211.54</v>
      </c>
      <c r="M933" s="18">
        <f t="shared" ref="M933" si="461">SUM(G933:L933)</f>
        <v>33411352.18</v>
      </c>
      <c r="N933" s="11"/>
    </row>
    <row r="934" spans="1:14" x14ac:dyDescent="0.2">
      <c r="A934" s="3" t="s">
        <v>18</v>
      </c>
      <c r="B934" s="3" t="s">
        <v>616</v>
      </c>
      <c r="C934" s="8" t="s">
        <v>201</v>
      </c>
      <c r="D934" s="8" t="s">
        <v>682</v>
      </c>
      <c r="E934" s="12"/>
      <c r="F934" s="12">
        <v>3549.5</v>
      </c>
      <c r="G934" s="8">
        <v>6365.8492491900261</v>
      </c>
      <c r="H934" s="8">
        <v>2215.3194252711651</v>
      </c>
      <c r="I934" s="8">
        <v>274.89525003521624</v>
      </c>
      <c r="J934" s="8">
        <v>160.93960276095228</v>
      </c>
      <c r="K934" s="8">
        <v>39.241194534441469</v>
      </c>
      <c r="L934" s="8">
        <v>356.72955064093537</v>
      </c>
      <c r="M934" s="8">
        <f t="shared" ref="M934" si="462">IFERROR(M933/$F934,0)</f>
        <v>9412.9742724327371</v>
      </c>
      <c r="N934" s="8"/>
    </row>
    <row r="935" spans="1:14" x14ac:dyDescent="0.2">
      <c r="A935" s="3" t="str">
        <f>A934</f>
        <v>3000</v>
      </c>
      <c r="B935" s="3" t="str">
        <f>B934</f>
        <v>SUMMISUMMIT RE-1</v>
      </c>
      <c r="C935" s="8" t="str">
        <f>C934</f>
        <v xml:space="preserve">$ </v>
      </c>
      <c r="D935" s="8" t="s">
        <v>683</v>
      </c>
      <c r="E935" s="12"/>
      <c r="F935" s="12">
        <v>3633</v>
      </c>
      <c r="G935" s="8">
        <v>6219.5380979906404</v>
      </c>
      <c r="H935" s="8">
        <v>2164.4030553261769</v>
      </c>
      <c r="I935" s="8">
        <v>268.57712358932014</v>
      </c>
      <c r="J935" s="8">
        <v>157.24060556014317</v>
      </c>
      <c r="K935" s="8">
        <v>38.339284338012661</v>
      </c>
      <c r="L935" s="8">
        <v>348.53056427195156</v>
      </c>
      <c r="M935" s="8">
        <f t="shared" ref="M935" si="463">IFERROR(M933/$F935,0)</f>
        <v>9196.6287310762455</v>
      </c>
      <c r="N935" s="8"/>
    </row>
    <row r="936" spans="1:14" x14ac:dyDescent="0.2">
      <c r="A936" s="3" t="s">
        <v>18</v>
      </c>
      <c r="B936" s="3" t="s">
        <v>616</v>
      </c>
      <c r="C936" s="8" t="s">
        <v>200</v>
      </c>
      <c r="D936" s="9" t="s">
        <v>199</v>
      </c>
      <c r="E936" s="12"/>
      <c r="F936" s="12"/>
      <c r="G936" s="12">
        <v>31.046201872447945</v>
      </c>
      <c r="H936" s="12">
        <v>10.804097206303618</v>
      </c>
      <c r="I936" s="12">
        <v>1.3406621948291155</v>
      </c>
      <c r="J936" s="12">
        <v>0.78490130711528472</v>
      </c>
      <c r="K936" s="12">
        <v>0.19137902886834507</v>
      </c>
      <c r="L936" s="12">
        <v>1.7397675014807001</v>
      </c>
      <c r="M936" s="12">
        <f>IFERROR(($M933/#REF!)*100,0)</f>
        <v>0</v>
      </c>
      <c r="N936" s="8"/>
    </row>
    <row r="937" spans="1:14" x14ac:dyDescent="0.2">
      <c r="A937" s="3" t="s">
        <v>18</v>
      </c>
      <c r="B937" s="3" t="s">
        <v>616</v>
      </c>
      <c r="C937" s="8"/>
      <c r="D937" s="8"/>
      <c r="E937" s="12"/>
      <c r="F937" s="12"/>
      <c r="G937" s="8"/>
      <c r="H937" s="8"/>
      <c r="I937" s="8"/>
      <c r="J937" s="8"/>
      <c r="K937" s="8"/>
      <c r="L937" s="8"/>
      <c r="M937" s="8"/>
      <c r="N937" s="8"/>
    </row>
    <row r="938" spans="1:14" x14ac:dyDescent="0.2">
      <c r="A938" s="3" t="s">
        <v>81</v>
      </c>
      <c r="B938" s="3" t="s">
        <v>617</v>
      </c>
      <c r="C938" s="13"/>
      <c r="D938" s="14" t="s">
        <v>250</v>
      </c>
      <c r="E938" s="15" t="s">
        <v>251</v>
      </c>
      <c r="F938" s="16"/>
      <c r="G938" s="13"/>
      <c r="H938" s="13"/>
      <c r="I938" s="13"/>
      <c r="J938" s="13"/>
      <c r="K938" s="13"/>
      <c r="L938" s="13"/>
      <c r="M938" s="13"/>
      <c r="N938" s="13"/>
    </row>
    <row r="939" spans="1:14" s="18" customFormat="1" x14ac:dyDescent="0.2">
      <c r="A939" s="3" t="s">
        <v>81</v>
      </c>
      <c r="B939" s="3" t="s">
        <v>617</v>
      </c>
      <c r="C939" s="11" t="s">
        <v>201</v>
      </c>
      <c r="D939" s="17" t="s">
        <v>202</v>
      </c>
      <c r="E939" s="11"/>
      <c r="G939" s="18">
        <v>2051508.9600000007</v>
      </c>
      <c r="H939" s="18">
        <v>994406.92999999982</v>
      </c>
      <c r="I939" s="18">
        <v>487117.43999999994</v>
      </c>
      <c r="J939" s="18">
        <v>487546.11</v>
      </c>
      <c r="K939" s="18">
        <v>1849302.6</v>
      </c>
      <c r="L939" s="18">
        <v>0</v>
      </c>
      <c r="M939" s="18">
        <f t="shared" ref="M939" si="464">SUM(G939:L939)</f>
        <v>5869882.040000001</v>
      </c>
      <c r="N939" s="11"/>
    </row>
    <row r="940" spans="1:14" x14ac:dyDescent="0.2">
      <c r="A940" s="3" t="s">
        <v>81</v>
      </c>
      <c r="B940" s="3" t="s">
        <v>617</v>
      </c>
      <c r="C940" s="8" t="s">
        <v>201</v>
      </c>
      <c r="D940" s="8" t="s">
        <v>682</v>
      </c>
      <c r="E940" s="12"/>
      <c r="F940" s="12">
        <v>334.9</v>
      </c>
      <c r="G940" s="8">
        <v>6125.7359211705007</v>
      </c>
      <c r="H940" s="8">
        <v>2969.2652433562253</v>
      </c>
      <c r="I940" s="8">
        <v>1454.5160943565243</v>
      </c>
      <c r="J940" s="8">
        <v>1455.7960883845924</v>
      </c>
      <c r="K940" s="8">
        <v>5521.954613317409</v>
      </c>
      <c r="L940" s="8">
        <v>0</v>
      </c>
      <c r="M940" s="8">
        <f t="shared" ref="M940" si="465">IFERROR(M939/$F940,0)</f>
        <v>17527.267960585254</v>
      </c>
      <c r="N940" s="8"/>
    </row>
    <row r="941" spans="1:14" x14ac:dyDescent="0.2">
      <c r="A941" s="3" t="str">
        <f>A940</f>
        <v>3010</v>
      </c>
      <c r="B941" s="3" t="str">
        <f>B940</f>
        <v>TELLECRIPPLE CREE</v>
      </c>
      <c r="C941" s="8" t="str">
        <f>C940</f>
        <v xml:space="preserve">$ </v>
      </c>
      <c r="D941" s="8" t="s">
        <v>683</v>
      </c>
      <c r="E941" s="12"/>
      <c r="F941" s="12">
        <v>313</v>
      </c>
      <c r="G941" s="8">
        <v>6554.3417252396184</v>
      </c>
      <c r="H941" s="8">
        <v>3177.0189456869002</v>
      </c>
      <c r="I941" s="8">
        <v>1556.2857507987219</v>
      </c>
      <c r="J941" s="8">
        <v>1557.655303514377</v>
      </c>
      <c r="K941" s="8">
        <v>5908.3150159744409</v>
      </c>
      <c r="L941" s="8">
        <v>0</v>
      </c>
      <c r="M941" s="8">
        <f t="shared" ref="M941" si="466">IFERROR(M939/$F941,0)</f>
        <v>18753.61674121406</v>
      </c>
      <c r="N941" s="8"/>
    </row>
    <row r="942" spans="1:14" x14ac:dyDescent="0.2">
      <c r="A942" s="3" t="s">
        <v>81</v>
      </c>
      <c r="B942" s="3" t="s">
        <v>617</v>
      </c>
      <c r="C942" s="8" t="s">
        <v>200</v>
      </c>
      <c r="D942" s="9" t="s">
        <v>199</v>
      </c>
      <c r="E942" s="12"/>
      <c r="F942" s="12"/>
      <c r="G942" s="12">
        <v>15.327076333339095</v>
      </c>
      <c r="H942" s="12">
        <v>7.4293367563509829</v>
      </c>
      <c r="I942" s="12">
        <v>3.6393144420781494</v>
      </c>
      <c r="J942" s="12">
        <v>3.6425170884910671</v>
      </c>
      <c r="K942" s="12">
        <v>13.816367691439403</v>
      </c>
      <c r="L942" s="12">
        <v>0</v>
      </c>
      <c r="M942" s="12">
        <f>IFERROR(($M939/#REF!)*100,0)</f>
        <v>0</v>
      </c>
      <c r="N942" s="8"/>
    </row>
    <row r="943" spans="1:14" x14ac:dyDescent="0.2">
      <c r="A943" s="3" t="s">
        <v>81</v>
      </c>
      <c r="B943" s="3" t="s">
        <v>617</v>
      </c>
      <c r="C943" s="8"/>
      <c r="D943" s="8"/>
      <c r="E943" s="12"/>
      <c r="F943" s="12"/>
      <c r="G943" s="8"/>
      <c r="H943" s="8"/>
      <c r="I943" s="8"/>
      <c r="J943" s="8"/>
      <c r="K943" s="8"/>
      <c r="L943" s="8"/>
      <c r="M943" s="8"/>
      <c r="N943" s="8"/>
    </row>
    <row r="944" spans="1:14" x14ac:dyDescent="0.2">
      <c r="A944" s="3" t="s">
        <v>176</v>
      </c>
      <c r="B944" s="3" t="s">
        <v>618</v>
      </c>
      <c r="C944" s="13"/>
      <c r="D944" s="14" t="s">
        <v>250</v>
      </c>
      <c r="E944" s="15" t="s">
        <v>249</v>
      </c>
      <c r="F944" s="16"/>
      <c r="G944" s="13"/>
      <c r="H944" s="13"/>
      <c r="I944" s="13"/>
      <c r="J944" s="13"/>
      <c r="K944" s="13"/>
      <c r="L944" s="13"/>
      <c r="M944" s="13"/>
      <c r="N944" s="13"/>
    </row>
    <row r="945" spans="1:14" s="18" customFormat="1" x14ac:dyDescent="0.2">
      <c r="A945" s="3" t="s">
        <v>176</v>
      </c>
      <c r="B945" s="3" t="s">
        <v>618</v>
      </c>
      <c r="C945" s="11" t="s">
        <v>201</v>
      </c>
      <c r="D945" s="17" t="s">
        <v>202</v>
      </c>
      <c r="E945" s="11"/>
      <c r="G945" s="18">
        <v>11089818.6</v>
      </c>
      <c r="H945" s="18">
        <v>4232588.2999999989</v>
      </c>
      <c r="I945" s="18">
        <v>873060.5</v>
      </c>
      <c r="J945" s="18">
        <v>1767561.8299999998</v>
      </c>
      <c r="K945" s="18">
        <v>300375.05000000005</v>
      </c>
      <c r="L945" s="18">
        <v>296666.53000000003</v>
      </c>
      <c r="M945" s="18">
        <f t="shared" ref="M945" si="467">SUM(G945:L945)</f>
        <v>18560070.809999999</v>
      </c>
      <c r="N945" s="11"/>
    </row>
    <row r="946" spans="1:14" x14ac:dyDescent="0.2">
      <c r="A946" s="3" t="s">
        <v>176</v>
      </c>
      <c r="B946" s="3" t="s">
        <v>618</v>
      </c>
      <c r="C946" s="8" t="s">
        <v>201</v>
      </c>
      <c r="D946" s="8" t="s">
        <v>682</v>
      </c>
      <c r="E946" s="12"/>
      <c r="F946" s="12">
        <v>2265.6</v>
      </c>
      <c r="G946" s="8">
        <v>4894.8704978813557</v>
      </c>
      <c r="H946" s="8">
        <v>1868.1975194209035</v>
      </c>
      <c r="I946" s="8">
        <v>385.35509357344637</v>
      </c>
      <c r="J946" s="8">
        <v>780.17383033192084</v>
      </c>
      <c r="K946" s="8">
        <v>132.58079537429381</v>
      </c>
      <c r="L946" s="8">
        <v>130.94391331214692</v>
      </c>
      <c r="M946" s="8">
        <f t="shared" ref="M946" si="468">IFERROR(M945/$F946,0)</f>
        <v>8192.1216498940666</v>
      </c>
      <c r="N946" s="8"/>
    </row>
    <row r="947" spans="1:14" x14ac:dyDescent="0.2">
      <c r="A947" s="3" t="str">
        <f>A946</f>
        <v>3020</v>
      </c>
      <c r="B947" s="3" t="str">
        <f>B946</f>
        <v>TELLEWOODLAND PAR</v>
      </c>
      <c r="C947" s="8" t="str">
        <f>C946</f>
        <v xml:space="preserve">$ </v>
      </c>
      <c r="D947" s="8" t="s">
        <v>683</v>
      </c>
      <c r="E947" s="12"/>
      <c r="F947" s="12">
        <v>2122</v>
      </c>
      <c r="G947" s="8">
        <v>5226.1162111215835</v>
      </c>
      <c r="H947" s="8">
        <v>1994.6221960414698</v>
      </c>
      <c r="I947" s="8">
        <v>411.43284637134781</v>
      </c>
      <c r="J947" s="8">
        <v>832.96975966069738</v>
      </c>
      <c r="K947" s="8">
        <v>141.55280395852972</v>
      </c>
      <c r="L947" s="8">
        <v>139.80515080113102</v>
      </c>
      <c r="M947" s="8">
        <f t="shared" ref="M947" si="469">IFERROR(M945/$F947,0)</f>
        <v>8746.4989679547598</v>
      </c>
      <c r="N947" s="8"/>
    </row>
    <row r="948" spans="1:14" x14ac:dyDescent="0.2">
      <c r="A948" s="3" t="s">
        <v>176</v>
      </c>
      <c r="B948" s="3" t="s">
        <v>618</v>
      </c>
      <c r="C948" s="8" t="s">
        <v>200</v>
      </c>
      <c r="D948" s="9" t="s">
        <v>199</v>
      </c>
      <c r="E948" s="12"/>
      <c r="F948" s="12"/>
      <c r="G948" s="12">
        <v>30.338022236444505</v>
      </c>
      <c r="H948" s="12">
        <v>11.578941242836452</v>
      </c>
      <c r="I948" s="12">
        <v>2.3884005517242053</v>
      </c>
      <c r="J948" s="12">
        <v>4.835456019346478</v>
      </c>
      <c r="K948" s="12">
        <v>0.82172533878715837</v>
      </c>
      <c r="L948" s="12">
        <v>0.81158007254950326</v>
      </c>
      <c r="M948" s="12">
        <f>IFERROR(($M945/#REF!)*100,0)</f>
        <v>0</v>
      </c>
      <c r="N948" s="8"/>
    </row>
    <row r="949" spans="1:14" x14ac:dyDescent="0.2">
      <c r="A949" s="3" t="s">
        <v>176</v>
      </c>
      <c r="B949" s="3" t="s">
        <v>618</v>
      </c>
      <c r="C949" s="8"/>
      <c r="D949" s="8"/>
      <c r="E949" s="12"/>
      <c r="F949" s="12"/>
      <c r="G949" s="8"/>
      <c r="H949" s="8"/>
      <c r="I949" s="8"/>
      <c r="J949" s="8"/>
      <c r="K949" s="8"/>
      <c r="L949" s="8"/>
      <c r="M949" s="8"/>
      <c r="N949" s="8"/>
    </row>
    <row r="950" spans="1:14" x14ac:dyDescent="0.2">
      <c r="A950" s="3" t="s">
        <v>162</v>
      </c>
      <c r="B950" s="3" t="s">
        <v>619</v>
      </c>
      <c r="C950" s="13"/>
      <c r="D950" s="14" t="s">
        <v>244</v>
      </c>
      <c r="E950" s="15" t="s">
        <v>248</v>
      </c>
      <c r="F950" s="16"/>
      <c r="G950" s="13"/>
      <c r="H950" s="13"/>
      <c r="I950" s="13"/>
      <c r="J950" s="13"/>
      <c r="K950" s="13"/>
      <c r="L950" s="13"/>
      <c r="M950" s="13"/>
      <c r="N950" s="13"/>
    </row>
    <row r="951" spans="1:14" s="18" customFormat="1" x14ac:dyDescent="0.2">
      <c r="A951" s="3" t="s">
        <v>162</v>
      </c>
      <c r="B951" s="3" t="s">
        <v>619</v>
      </c>
      <c r="C951" s="11" t="s">
        <v>201</v>
      </c>
      <c r="D951" s="17" t="s">
        <v>202</v>
      </c>
      <c r="E951" s="11"/>
      <c r="G951" s="18">
        <v>2047902.5299999998</v>
      </c>
      <c r="H951" s="18">
        <v>908481.8600000001</v>
      </c>
      <c r="I951" s="18">
        <v>385653.61</v>
      </c>
      <c r="J951" s="18">
        <v>519542.33999999991</v>
      </c>
      <c r="K951" s="18">
        <v>50155.5</v>
      </c>
      <c r="L951" s="18">
        <v>0</v>
      </c>
      <c r="M951" s="18">
        <f t="shared" ref="M951" si="470">SUM(G951:L951)</f>
        <v>3911735.8399999994</v>
      </c>
      <c r="N951" s="11"/>
    </row>
    <row r="952" spans="1:14" x14ac:dyDescent="0.2">
      <c r="A952" s="3" t="s">
        <v>162</v>
      </c>
      <c r="B952" s="3" t="s">
        <v>619</v>
      </c>
      <c r="C952" s="8" t="s">
        <v>201</v>
      </c>
      <c r="D952" s="8" t="s">
        <v>682</v>
      </c>
      <c r="E952" s="12"/>
      <c r="F952" s="12">
        <v>434</v>
      </c>
      <c r="G952" s="8">
        <v>4718.6694239631333</v>
      </c>
      <c r="H952" s="8">
        <v>2093.2761751152075</v>
      </c>
      <c r="I952" s="8">
        <v>888.6027880184331</v>
      </c>
      <c r="J952" s="8">
        <v>1197.1021658986174</v>
      </c>
      <c r="K952" s="8">
        <v>115.56566820276498</v>
      </c>
      <c r="L952" s="8">
        <v>0</v>
      </c>
      <c r="M952" s="8">
        <f t="shared" ref="M952" si="471">IFERROR(M951/$F952,0)</f>
        <v>9013.2162211981558</v>
      </c>
      <c r="N952" s="8"/>
    </row>
    <row r="953" spans="1:14" x14ac:dyDescent="0.2">
      <c r="A953" s="3" t="str">
        <f>A952</f>
        <v>3030</v>
      </c>
      <c r="B953" s="3" t="str">
        <f>B952</f>
        <v>WASHIAKRON R-1</v>
      </c>
      <c r="C953" s="8" t="str">
        <f>C952</f>
        <v xml:space="preserve">$ </v>
      </c>
      <c r="D953" s="8" t="s">
        <v>683</v>
      </c>
      <c r="E953" s="12"/>
      <c r="F953" s="12">
        <v>427</v>
      </c>
      <c r="G953" s="8">
        <v>4796.0246604215454</v>
      </c>
      <c r="H953" s="8">
        <v>2127.5921779859486</v>
      </c>
      <c r="I953" s="8">
        <v>903.17004683840742</v>
      </c>
      <c r="J953" s="8">
        <v>1216.7267915690863</v>
      </c>
      <c r="K953" s="8">
        <v>117.46018735362998</v>
      </c>
      <c r="L953" s="8">
        <v>0</v>
      </c>
      <c r="M953" s="8">
        <f t="shared" ref="M953" si="472">IFERROR(M951/$F953,0)</f>
        <v>9160.9738641686163</v>
      </c>
      <c r="N953" s="8"/>
    </row>
    <row r="954" spans="1:14" x14ac:dyDescent="0.2">
      <c r="A954" s="3" t="s">
        <v>162</v>
      </c>
      <c r="B954" s="3" t="s">
        <v>619</v>
      </c>
      <c r="C954" s="8" t="s">
        <v>200</v>
      </c>
      <c r="D954" s="9" t="s">
        <v>199</v>
      </c>
      <c r="E954" s="12"/>
      <c r="F954" s="12"/>
      <c r="G954" s="12">
        <v>24.27762087025808</v>
      </c>
      <c r="H954" s="12">
        <v>10.769935503027522</v>
      </c>
      <c r="I954" s="12">
        <v>4.5718739020388686</v>
      </c>
      <c r="J954" s="12">
        <v>6.1591075609280672</v>
      </c>
      <c r="K954" s="12">
        <v>0.594586996070672</v>
      </c>
      <c r="L954" s="12">
        <v>0</v>
      </c>
      <c r="M954" s="12">
        <f>IFERROR(($M951/#REF!)*100,0)</f>
        <v>0</v>
      </c>
      <c r="N954" s="8"/>
    </row>
    <row r="955" spans="1:14" x14ac:dyDescent="0.2">
      <c r="A955" s="3" t="s">
        <v>162</v>
      </c>
      <c r="B955" s="3" t="s">
        <v>619</v>
      </c>
      <c r="C955" s="8"/>
      <c r="D955" s="8"/>
      <c r="E955" s="12"/>
      <c r="F955" s="12"/>
      <c r="G955" s="8"/>
      <c r="H955" s="8"/>
      <c r="I955" s="8"/>
      <c r="J955" s="8"/>
      <c r="K955" s="8"/>
      <c r="L955" s="8"/>
      <c r="M955" s="8"/>
      <c r="N955" s="8"/>
    </row>
    <row r="956" spans="1:14" x14ac:dyDescent="0.2">
      <c r="A956" s="3" t="s">
        <v>92</v>
      </c>
      <c r="B956" s="3" t="s">
        <v>620</v>
      </c>
      <c r="C956" s="13"/>
      <c r="D956" s="14" t="s">
        <v>244</v>
      </c>
      <c r="E956" s="15" t="s">
        <v>247</v>
      </c>
      <c r="F956" s="16"/>
      <c r="G956" s="13"/>
      <c r="H956" s="13"/>
      <c r="I956" s="13"/>
      <c r="J956" s="13"/>
      <c r="K956" s="13"/>
      <c r="L956" s="13"/>
      <c r="M956" s="13"/>
      <c r="N956" s="13"/>
    </row>
    <row r="957" spans="1:14" s="18" customFormat="1" x14ac:dyDescent="0.2">
      <c r="A957" s="3" t="s">
        <v>92</v>
      </c>
      <c r="B957" s="3" t="s">
        <v>620</v>
      </c>
      <c r="C957" s="11" t="s">
        <v>201</v>
      </c>
      <c r="D957" s="17" t="s">
        <v>202</v>
      </c>
      <c r="E957" s="11"/>
      <c r="G957" s="18">
        <v>788091.14</v>
      </c>
      <c r="H957" s="18">
        <v>350960.29000000004</v>
      </c>
      <c r="I957" s="18">
        <v>122213.64000000001</v>
      </c>
      <c r="J957" s="18">
        <v>268489.22000000003</v>
      </c>
      <c r="K957" s="18">
        <v>0</v>
      </c>
      <c r="L957" s="18">
        <v>21690.1</v>
      </c>
      <c r="M957" s="18">
        <f t="shared" ref="M957" si="473">SUM(G957:L957)</f>
        <v>1551444.3900000004</v>
      </c>
      <c r="N957" s="11"/>
    </row>
    <row r="958" spans="1:14" x14ac:dyDescent="0.2">
      <c r="A958" s="3" t="s">
        <v>92</v>
      </c>
      <c r="B958" s="3" t="s">
        <v>620</v>
      </c>
      <c r="C958" s="8" t="s">
        <v>201</v>
      </c>
      <c r="D958" s="8" t="s">
        <v>682</v>
      </c>
      <c r="E958" s="12"/>
      <c r="F958" s="12">
        <v>94.6</v>
      </c>
      <c r="G958" s="8">
        <v>8330.7731501057096</v>
      </c>
      <c r="H958" s="8">
        <v>3709.939640591967</v>
      </c>
      <c r="I958" s="8">
        <v>1291.8989429175479</v>
      </c>
      <c r="J958" s="8">
        <v>2838.1524312896413</v>
      </c>
      <c r="K958" s="8">
        <v>0</v>
      </c>
      <c r="L958" s="8">
        <v>229.28224101479915</v>
      </c>
      <c r="M958" s="8">
        <f t="shared" ref="M958" si="474">IFERROR(M957/$F958,0)</f>
        <v>16400.046405919667</v>
      </c>
      <c r="N958" s="8"/>
    </row>
    <row r="959" spans="1:14" x14ac:dyDescent="0.2">
      <c r="A959" s="3" t="str">
        <f>A958</f>
        <v>3040</v>
      </c>
      <c r="B959" s="3" t="str">
        <f>B958</f>
        <v>WASHIARICKAREE R-</v>
      </c>
      <c r="C959" s="8" t="str">
        <f>C958</f>
        <v xml:space="preserve">$ </v>
      </c>
      <c r="D959" s="8" t="s">
        <v>683</v>
      </c>
      <c r="E959" s="12"/>
      <c r="F959" s="12">
        <v>101</v>
      </c>
      <c r="G959" s="8">
        <v>7802.8825742574263</v>
      </c>
      <c r="H959" s="8">
        <v>3474.8543564356441</v>
      </c>
      <c r="I959" s="8">
        <v>1210.0360396039605</v>
      </c>
      <c r="J959" s="8">
        <v>2658.3091089108916</v>
      </c>
      <c r="K959" s="8">
        <v>0</v>
      </c>
      <c r="L959" s="8">
        <v>214.75346534653463</v>
      </c>
      <c r="M959" s="8">
        <f t="shared" ref="M959" si="475">IFERROR(M957/$F959,0)</f>
        <v>15360.835544554458</v>
      </c>
      <c r="N959" s="8"/>
    </row>
    <row r="960" spans="1:14" x14ac:dyDescent="0.2">
      <c r="A960" s="3" t="s">
        <v>92</v>
      </c>
      <c r="B960" s="3" t="s">
        <v>620</v>
      </c>
      <c r="C960" s="8" t="s">
        <v>200</v>
      </c>
      <c r="D960" s="9" t="s">
        <v>199</v>
      </c>
      <c r="E960" s="12"/>
      <c r="F960" s="12"/>
      <c r="G960" s="12">
        <v>25.292507478824358</v>
      </c>
      <c r="H960" s="12">
        <v>11.263501528002671</v>
      </c>
      <c r="I960" s="12">
        <v>3.922248642097852</v>
      </c>
      <c r="J960" s="12">
        <v>8.6167262390917365</v>
      </c>
      <c r="K960" s="12">
        <v>0</v>
      </c>
      <c r="L960" s="12">
        <v>0.69610859534145786</v>
      </c>
      <c r="M960" s="12">
        <f>IFERROR(($M957/#REF!)*100,0)</f>
        <v>0</v>
      </c>
      <c r="N960" s="8"/>
    </row>
    <row r="961" spans="1:14" x14ac:dyDescent="0.2">
      <c r="A961" s="3" t="s">
        <v>92</v>
      </c>
      <c r="B961" s="3" t="s">
        <v>620</v>
      </c>
      <c r="C961" s="8"/>
      <c r="D961" s="8"/>
      <c r="E961" s="12"/>
      <c r="F961" s="12"/>
      <c r="G961" s="8"/>
      <c r="H961" s="8"/>
      <c r="I961" s="8"/>
      <c r="J961" s="8"/>
      <c r="K961" s="8"/>
      <c r="L961" s="8"/>
      <c r="M961" s="8"/>
      <c r="N961" s="8"/>
    </row>
    <row r="962" spans="1:14" x14ac:dyDescent="0.2">
      <c r="A962" s="3" t="s">
        <v>194</v>
      </c>
      <c r="B962" s="3" t="s">
        <v>621</v>
      </c>
      <c r="C962" s="13"/>
      <c r="D962" s="14" t="s">
        <v>244</v>
      </c>
      <c r="E962" s="15" t="s">
        <v>246</v>
      </c>
      <c r="F962" s="16"/>
      <c r="G962" s="13"/>
      <c r="H962" s="13"/>
      <c r="I962" s="13"/>
      <c r="J962" s="13"/>
      <c r="K962" s="13"/>
      <c r="L962" s="13"/>
      <c r="M962" s="13"/>
      <c r="N962" s="13"/>
    </row>
    <row r="963" spans="1:14" s="18" customFormat="1" x14ac:dyDescent="0.2">
      <c r="A963" s="3" t="s">
        <v>194</v>
      </c>
      <c r="B963" s="3" t="s">
        <v>621</v>
      </c>
      <c r="C963" s="11" t="s">
        <v>201</v>
      </c>
      <c r="D963" s="17" t="s">
        <v>202</v>
      </c>
      <c r="E963" s="11"/>
      <c r="G963" s="18">
        <v>1132676</v>
      </c>
      <c r="H963" s="18">
        <v>474408.37000000011</v>
      </c>
      <c r="I963" s="18">
        <v>268451.28999999998</v>
      </c>
      <c r="J963" s="18">
        <v>290378.31000000006</v>
      </c>
      <c r="K963" s="18">
        <v>3570.23</v>
      </c>
      <c r="L963" s="18">
        <v>52713.149999999994</v>
      </c>
      <c r="M963" s="18">
        <f t="shared" ref="M963" si="476">SUM(G963:L963)</f>
        <v>2222197.35</v>
      </c>
      <c r="N963" s="11"/>
    </row>
    <row r="964" spans="1:14" x14ac:dyDescent="0.2">
      <c r="A964" s="3" t="s">
        <v>194</v>
      </c>
      <c r="B964" s="3" t="s">
        <v>621</v>
      </c>
      <c r="C964" s="8" t="s">
        <v>201</v>
      </c>
      <c r="D964" s="8" t="s">
        <v>682</v>
      </c>
      <c r="E964" s="12"/>
      <c r="F964" s="12">
        <v>210.7</v>
      </c>
      <c r="G964" s="8">
        <v>5375.7759848125297</v>
      </c>
      <c r="H964" s="8">
        <v>2251.5822021831996</v>
      </c>
      <c r="I964" s="8">
        <v>1274.0925011865211</v>
      </c>
      <c r="J964" s="8">
        <v>1378.1599905078315</v>
      </c>
      <c r="K964" s="8">
        <v>16.944613194114858</v>
      </c>
      <c r="L964" s="8">
        <v>250.18106312292358</v>
      </c>
      <c r="M964" s="8">
        <f t="shared" ref="M964" si="477">IFERROR(M963/$F964,0)</f>
        <v>10546.73635500712</v>
      </c>
      <c r="N964" s="8"/>
    </row>
    <row r="965" spans="1:14" x14ac:dyDescent="0.2">
      <c r="A965" s="3" t="str">
        <f>A964</f>
        <v>3050</v>
      </c>
      <c r="B965" s="3" t="str">
        <f>B964</f>
        <v>WASHIOTIS R-3</v>
      </c>
      <c r="C965" s="8" t="str">
        <f>C964</f>
        <v xml:space="preserve">$ </v>
      </c>
      <c r="D965" s="8" t="s">
        <v>683</v>
      </c>
      <c r="E965" s="12"/>
      <c r="F965" s="12">
        <v>201</v>
      </c>
      <c r="G965" s="8">
        <v>5635.2039800995026</v>
      </c>
      <c r="H965" s="8">
        <v>2360.2406467661699</v>
      </c>
      <c r="I965" s="8">
        <v>1335.5785572139303</v>
      </c>
      <c r="J965" s="8">
        <v>1444.6682089552241</v>
      </c>
      <c r="K965" s="8">
        <v>17.762338308457711</v>
      </c>
      <c r="L965" s="8">
        <v>262.25447761194027</v>
      </c>
      <c r="M965" s="8">
        <f t="shared" ref="M965" si="478">IFERROR(M963/$F965,0)</f>
        <v>11055.708208955224</v>
      </c>
      <c r="N965" s="8"/>
    </row>
    <row r="966" spans="1:14" x14ac:dyDescent="0.2">
      <c r="A966" s="3" t="s">
        <v>194</v>
      </c>
      <c r="B966" s="3" t="s">
        <v>621</v>
      </c>
      <c r="C966" s="8" t="s">
        <v>200</v>
      </c>
      <c r="D966" s="9" t="s">
        <v>199</v>
      </c>
      <c r="E966" s="12"/>
      <c r="F966" s="12"/>
      <c r="G966" s="12">
        <v>28.053018093054416</v>
      </c>
      <c r="H966" s="12">
        <v>11.749685335529717</v>
      </c>
      <c r="I966" s="12">
        <v>6.6487405890773692</v>
      </c>
      <c r="J966" s="12">
        <v>7.1918077051694977</v>
      </c>
      <c r="K966" s="12">
        <v>8.8423986017506936E-2</v>
      </c>
      <c r="L966" s="12">
        <v>1.3055480567186835</v>
      </c>
      <c r="M966" s="12">
        <f>IFERROR(($M963/#REF!)*100,0)</f>
        <v>0</v>
      </c>
      <c r="N966" s="8"/>
    </row>
    <row r="967" spans="1:14" x14ac:dyDescent="0.2">
      <c r="A967" s="3" t="s">
        <v>194</v>
      </c>
      <c r="B967" s="3" t="s">
        <v>621</v>
      </c>
      <c r="C967" s="8"/>
      <c r="D967" s="8"/>
      <c r="E967" s="12"/>
      <c r="F967" s="12"/>
      <c r="G967" s="8"/>
      <c r="H967" s="8"/>
      <c r="I967" s="8"/>
      <c r="J967" s="8"/>
      <c r="K967" s="8"/>
      <c r="L967" s="8"/>
      <c r="M967" s="8"/>
      <c r="N967" s="8"/>
    </row>
    <row r="968" spans="1:14" x14ac:dyDescent="0.2">
      <c r="A968" s="3" t="s">
        <v>180</v>
      </c>
      <c r="B968" s="3" t="s">
        <v>622</v>
      </c>
      <c r="C968" s="13"/>
      <c r="D968" s="14" t="s">
        <v>244</v>
      </c>
      <c r="E968" s="15" t="s">
        <v>245</v>
      </c>
      <c r="F968" s="16"/>
      <c r="G968" s="13"/>
      <c r="H968" s="13"/>
      <c r="I968" s="13"/>
      <c r="J968" s="13"/>
      <c r="K968" s="13"/>
      <c r="L968" s="13"/>
      <c r="M968" s="13"/>
      <c r="N968" s="13"/>
    </row>
    <row r="969" spans="1:14" s="18" customFormat="1" x14ac:dyDescent="0.2">
      <c r="A969" s="3" t="s">
        <v>180</v>
      </c>
      <c r="B969" s="3" t="s">
        <v>622</v>
      </c>
      <c r="C969" s="11" t="s">
        <v>201</v>
      </c>
      <c r="D969" s="17" t="s">
        <v>202</v>
      </c>
      <c r="E969" s="11"/>
      <c r="G969" s="18">
        <v>763355.40999999992</v>
      </c>
      <c r="H969" s="18">
        <v>345418.41000000003</v>
      </c>
      <c r="I969" s="18">
        <v>69433.360000000015</v>
      </c>
      <c r="J969" s="18">
        <v>210021.11000000004</v>
      </c>
      <c r="K969" s="18">
        <v>37568.840000000004</v>
      </c>
      <c r="L969" s="18">
        <v>9806.9</v>
      </c>
      <c r="M969" s="18">
        <f t="shared" ref="M969" si="479">SUM(G969:L969)</f>
        <v>1435604.03</v>
      </c>
      <c r="N969" s="11"/>
    </row>
    <row r="970" spans="1:14" x14ac:dyDescent="0.2">
      <c r="A970" s="3" t="s">
        <v>180</v>
      </c>
      <c r="B970" s="3" t="s">
        <v>622</v>
      </c>
      <c r="C970" s="8" t="s">
        <v>201</v>
      </c>
      <c r="D970" s="8" t="s">
        <v>682</v>
      </c>
      <c r="E970" s="12"/>
      <c r="F970" s="12">
        <v>129.30000000000001</v>
      </c>
      <c r="G970" s="8">
        <v>5903.7541376643458</v>
      </c>
      <c r="H970" s="8">
        <v>2671.4494199535961</v>
      </c>
      <c r="I970" s="8">
        <v>536.99427687548348</v>
      </c>
      <c r="J970" s="8">
        <v>1624.2931941221966</v>
      </c>
      <c r="K970" s="8">
        <v>290.55560711523589</v>
      </c>
      <c r="L970" s="8">
        <v>75.846094354214998</v>
      </c>
      <c r="M970" s="8">
        <f t="shared" ref="M970" si="480">IFERROR(M969/$F970,0)</f>
        <v>11102.892730085072</v>
      </c>
      <c r="N970" s="8"/>
    </row>
    <row r="971" spans="1:14" x14ac:dyDescent="0.2">
      <c r="A971" s="3" t="str">
        <f>A970</f>
        <v>3060</v>
      </c>
      <c r="B971" s="3" t="str">
        <f>B970</f>
        <v>WASHILONE STAR 10</v>
      </c>
      <c r="C971" s="8" t="str">
        <f>C970</f>
        <v xml:space="preserve">$ </v>
      </c>
      <c r="D971" s="8" t="s">
        <v>683</v>
      </c>
      <c r="E971" s="12"/>
      <c r="F971" s="12">
        <v>124</v>
      </c>
      <c r="G971" s="8">
        <v>6156.0920161290314</v>
      </c>
      <c r="H971" s="8">
        <v>2785.6323387096777</v>
      </c>
      <c r="I971" s="8">
        <v>559.94645161290339</v>
      </c>
      <c r="J971" s="8">
        <v>1693.7186290322584</v>
      </c>
      <c r="K971" s="8">
        <v>302.97451612903228</v>
      </c>
      <c r="L971" s="8">
        <v>79.087903225806443</v>
      </c>
      <c r="M971" s="8">
        <f t="shared" ref="M971" si="481">IFERROR(M969/$F971,0)</f>
        <v>11577.45185483871</v>
      </c>
      <c r="N971" s="8"/>
    </row>
    <row r="972" spans="1:14" x14ac:dyDescent="0.2">
      <c r="A972" s="3" t="s">
        <v>180</v>
      </c>
      <c r="B972" s="3" t="s">
        <v>622</v>
      </c>
      <c r="C972" s="8" t="s">
        <v>200</v>
      </c>
      <c r="D972" s="9" t="s">
        <v>199</v>
      </c>
      <c r="E972" s="12"/>
      <c r="F972" s="12"/>
      <c r="G972" s="12">
        <v>30.382887985217366</v>
      </c>
      <c r="H972" s="12">
        <v>13.748260275068843</v>
      </c>
      <c r="I972" s="12">
        <v>2.763569854463038</v>
      </c>
      <c r="J972" s="12">
        <v>8.359209584511909</v>
      </c>
      <c r="K972" s="12">
        <v>1.4953059119009242</v>
      </c>
      <c r="L972" s="12">
        <v>0.39033186937422532</v>
      </c>
      <c r="M972" s="12">
        <f>IFERROR(($M969/#REF!)*100,0)</f>
        <v>0</v>
      </c>
      <c r="N972" s="8"/>
    </row>
    <row r="973" spans="1:14" x14ac:dyDescent="0.2">
      <c r="A973" s="3" t="s">
        <v>180</v>
      </c>
      <c r="B973" s="3" t="s">
        <v>622</v>
      </c>
      <c r="C973" s="8"/>
      <c r="D973" s="8"/>
      <c r="E973" s="12"/>
      <c r="F973" s="12"/>
      <c r="G973" s="8"/>
      <c r="H973" s="8"/>
      <c r="I973" s="8"/>
      <c r="J973" s="8"/>
      <c r="K973" s="8"/>
      <c r="L973" s="8"/>
      <c r="M973" s="8"/>
      <c r="N973" s="8"/>
    </row>
    <row r="974" spans="1:14" x14ac:dyDescent="0.2">
      <c r="A974" s="3" t="s">
        <v>131</v>
      </c>
      <c r="B974" s="3" t="s">
        <v>623</v>
      </c>
      <c r="C974" s="13"/>
      <c r="D974" s="14" t="s">
        <v>244</v>
      </c>
      <c r="E974" s="15" t="s">
        <v>243</v>
      </c>
      <c r="F974" s="16"/>
      <c r="G974" s="13"/>
      <c r="H974" s="13"/>
      <c r="I974" s="13"/>
      <c r="J974" s="13"/>
      <c r="K974" s="13"/>
      <c r="L974" s="13"/>
      <c r="M974" s="13"/>
      <c r="N974" s="13"/>
    </row>
    <row r="975" spans="1:14" s="18" customFormat="1" x14ac:dyDescent="0.2">
      <c r="A975" s="3" t="s">
        <v>131</v>
      </c>
      <c r="B975" s="3" t="s">
        <v>623</v>
      </c>
      <c r="C975" s="11" t="s">
        <v>201</v>
      </c>
      <c r="D975" s="17" t="s">
        <v>202</v>
      </c>
      <c r="E975" s="11"/>
      <c r="G975" s="18">
        <v>530772.55999999994</v>
      </c>
      <c r="H975" s="18">
        <v>205103.46000000005</v>
      </c>
      <c r="I975" s="18">
        <v>36870.14</v>
      </c>
      <c r="J975" s="18">
        <v>85021.6</v>
      </c>
      <c r="K975" s="18">
        <v>26058.98</v>
      </c>
      <c r="L975" s="18">
        <v>18258.689999999999</v>
      </c>
      <c r="M975" s="18">
        <f t="shared" ref="M975" si="482">SUM(G975:L975)</f>
        <v>902085.42999999993</v>
      </c>
      <c r="N975" s="11"/>
    </row>
    <row r="976" spans="1:14" x14ac:dyDescent="0.2">
      <c r="A976" s="3" t="s">
        <v>131</v>
      </c>
      <c r="B976" s="3" t="s">
        <v>623</v>
      </c>
      <c r="C976" s="8" t="s">
        <v>201</v>
      </c>
      <c r="D976" s="8" t="s">
        <v>682</v>
      </c>
      <c r="E976" s="12"/>
      <c r="F976" s="12">
        <v>81.2</v>
      </c>
      <c r="G976" s="8">
        <v>6536.6078817733978</v>
      </c>
      <c r="H976" s="8">
        <v>2525.9046798029563</v>
      </c>
      <c r="I976" s="8">
        <v>454.065763546798</v>
      </c>
      <c r="J976" s="8">
        <v>1047.0640394088671</v>
      </c>
      <c r="K976" s="8">
        <v>320.92339901477828</v>
      </c>
      <c r="L976" s="8">
        <v>224.86071428571427</v>
      </c>
      <c r="M976" s="8">
        <f t="shared" ref="M976" si="483">IFERROR(M975/$F976,0)</f>
        <v>11109.42647783251</v>
      </c>
      <c r="N976" s="8"/>
    </row>
    <row r="977" spans="1:14" x14ac:dyDescent="0.2">
      <c r="A977" s="3" t="str">
        <f>A976</f>
        <v>3070</v>
      </c>
      <c r="B977" s="3" t="str">
        <f>B976</f>
        <v>WASHIWOODLIN R-10</v>
      </c>
      <c r="C977" s="8" t="str">
        <f>C976</f>
        <v xml:space="preserve">$ </v>
      </c>
      <c r="D977" s="8" t="s">
        <v>683</v>
      </c>
      <c r="E977" s="12"/>
      <c r="F977" s="12">
        <v>82</v>
      </c>
      <c r="G977" s="8">
        <v>6472.8360975609748</v>
      </c>
      <c r="H977" s="8">
        <v>2501.2617073170736</v>
      </c>
      <c r="I977" s="8">
        <v>449.63585365853658</v>
      </c>
      <c r="J977" s="8">
        <v>1036.848780487805</v>
      </c>
      <c r="K977" s="8">
        <v>317.79243902439026</v>
      </c>
      <c r="L977" s="8">
        <v>222.66695121951219</v>
      </c>
      <c r="M977" s="8">
        <f t="shared" ref="M977" si="484">IFERROR(M975/$F977,0)</f>
        <v>11001.041829268292</v>
      </c>
      <c r="N977" s="8"/>
    </row>
    <row r="978" spans="1:14" x14ac:dyDescent="0.2">
      <c r="A978" s="3" t="s">
        <v>131</v>
      </c>
      <c r="B978" s="3" t="s">
        <v>623</v>
      </c>
      <c r="C978" s="8" t="s">
        <v>200</v>
      </c>
      <c r="D978" s="9" t="s">
        <v>199</v>
      </c>
      <c r="E978" s="12"/>
      <c r="F978" s="12"/>
      <c r="G978" s="12">
        <v>23.919144748847415</v>
      </c>
      <c r="H978" s="12">
        <v>9.2429407960152226</v>
      </c>
      <c r="I978" s="12">
        <v>1.6615444769229766</v>
      </c>
      <c r="J978" s="12">
        <v>3.8314790749141325</v>
      </c>
      <c r="K978" s="12">
        <v>1.1743420093671004</v>
      </c>
      <c r="L978" s="12">
        <v>0.82282371386028863</v>
      </c>
      <c r="M978" s="12">
        <f>IFERROR(($M975/#REF!)*100,0)</f>
        <v>0</v>
      </c>
      <c r="N978" s="8"/>
    </row>
    <row r="979" spans="1:14" x14ac:dyDescent="0.2">
      <c r="A979" s="3" t="s">
        <v>131</v>
      </c>
      <c r="B979" s="3" t="s">
        <v>623</v>
      </c>
      <c r="C979" s="8"/>
      <c r="D979" s="8"/>
      <c r="E979" s="12"/>
      <c r="F979" s="12"/>
      <c r="G979" s="8"/>
      <c r="H979" s="8"/>
      <c r="I979" s="8"/>
      <c r="J979" s="8"/>
      <c r="K979" s="8"/>
      <c r="L979" s="8"/>
      <c r="M979" s="8"/>
      <c r="N979" s="8"/>
    </row>
    <row r="980" spans="1:14" x14ac:dyDescent="0.2">
      <c r="A980" s="3" t="s">
        <v>190</v>
      </c>
      <c r="B980" s="3" t="s">
        <v>624</v>
      </c>
      <c r="C980" s="13"/>
      <c r="D980" s="14" t="s">
        <v>233</v>
      </c>
      <c r="E980" s="15" t="s">
        <v>242</v>
      </c>
      <c r="F980" s="16"/>
      <c r="G980" s="13"/>
      <c r="H980" s="13"/>
      <c r="I980" s="13"/>
      <c r="J980" s="13"/>
      <c r="K980" s="13"/>
      <c r="L980" s="13"/>
      <c r="M980" s="13"/>
      <c r="N980" s="13"/>
    </row>
    <row r="981" spans="1:14" s="18" customFormat="1" x14ac:dyDescent="0.2">
      <c r="A981" s="3" t="s">
        <v>190</v>
      </c>
      <c r="B981" s="3" t="s">
        <v>624</v>
      </c>
      <c r="C981" s="11" t="s">
        <v>201</v>
      </c>
      <c r="D981" s="17" t="s">
        <v>202</v>
      </c>
      <c r="E981" s="11"/>
      <c r="G981" s="18">
        <v>9390316.75</v>
      </c>
      <c r="H981" s="18">
        <v>4176277.3500000006</v>
      </c>
      <c r="I981" s="18">
        <v>460342.44999999995</v>
      </c>
      <c r="J981" s="18">
        <v>1302840.7700000005</v>
      </c>
      <c r="K981" s="18">
        <v>0</v>
      </c>
      <c r="L981" s="18">
        <v>524057.85000000009</v>
      </c>
      <c r="M981" s="18">
        <f t="shared" ref="M981" si="485">SUM(G981:L981)</f>
        <v>15853835.17</v>
      </c>
      <c r="N981" s="11"/>
    </row>
    <row r="982" spans="1:14" x14ac:dyDescent="0.2">
      <c r="A982" s="3" t="s">
        <v>190</v>
      </c>
      <c r="B982" s="3" t="s">
        <v>624</v>
      </c>
      <c r="C982" s="8" t="s">
        <v>201</v>
      </c>
      <c r="D982" s="8" t="s">
        <v>682</v>
      </c>
      <c r="E982" s="12"/>
      <c r="F982" s="12">
        <v>1849.3</v>
      </c>
      <c r="G982" s="8">
        <v>5077.7682095928194</v>
      </c>
      <c r="H982" s="8">
        <v>2258.3017087546641</v>
      </c>
      <c r="I982" s="8">
        <v>248.92794570918724</v>
      </c>
      <c r="J982" s="8">
        <v>704.50482344670979</v>
      </c>
      <c r="K982" s="8">
        <v>0</v>
      </c>
      <c r="L982" s="8">
        <v>283.38173903639222</v>
      </c>
      <c r="M982" s="8">
        <f t="shared" ref="M982" si="486">IFERROR(M981/$F982,0)</f>
        <v>8572.8844265397711</v>
      </c>
      <c r="N982" s="8"/>
    </row>
    <row r="983" spans="1:14" x14ac:dyDescent="0.2">
      <c r="A983" s="3" t="str">
        <f>A982</f>
        <v>3080</v>
      </c>
      <c r="B983" s="3" t="str">
        <f>B982</f>
        <v>WELDWELD RE-1</v>
      </c>
      <c r="C983" s="8" t="str">
        <f>C982</f>
        <v xml:space="preserve">$ </v>
      </c>
      <c r="D983" s="8" t="s">
        <v>683</v>
      </c>
      <c r="E983" s="12"/>
      <c r="F983" s="12">
        <v>1837</v>
      </c>
      <c r="G983" s="8">
        <v>5111.7674197060423</v>
      </c>
      <c r="H983" s="8">
        <v>2273.4226183995647</v>
      </c>
      <c r="I983" s="8">
        <v>250.59469243331517</v>
      </c>
      <c r="J983" s="8">
        <v>709.22197604790449</v>
      </c>
      <c r="K983" s="8">
        <v>0</v>
      </c>
      <c r="L983" s="8">
        <v>285.27917800762117</v>
      </c>
      <c r="M983" s="8">
        <f t="shared" ref="M983" si="487">IFERROR(M981/$F983,0)</f>
        <v>8630.2858845944465</v>
      </c>
      <c r="N983" s="8"/>
    </row>
    <row r="984" spans="1:14" x14ac:dyDescent="0.2">
      <c r="A984" s="3" t="s">
        <v>190</v>
      </c>
      <c r="B984" s="3" t="s">
        <v>624</v>
      </c>
      <c r="C984" s="8" t="s">
        <v>200</v>
      </c>
      <c r="D984" s="9" t="s">
        <v>199</v>
      </c>
      <c r="E984" s="12"/>
      <c r="F984" s="12"/>
      <c r="G984" s="12">
        <v>25.242398928337977</v>
      </c>
      <c r="H984" s="12">
        <v>11.226379440723571</v>
      </c>
      <c r="I984" s="12">
        <v>1.2374606816696017</v>
      </c>
      <c r="J984" s="12">
        <v>3.502206297401314</v>
      </c>
      <c r="K984" s="12">
        <v>0</v>
      </c>
      <c r="L984" s="12">
        <v>1.4087360057611591</v>
      </c>
      <c r="M984" s="12">
        <f>IFERROR(($M981/#REF!)*100,0)</f>
        <v>0</v>
      </c>
      <c r="N984" s="8"/>
    </row>
    <row r="985" spans="1:14" x14ac:dyDescent="0.2">
      <c r="A985" s="3" t="s">
        <v>190</v>
      </c>
      <c r="B985" s="3" t="s">
        <v>624</v>
      </c>
      <c r="C985" s="8"/>
      <c r="D985" s="8"/>
      <c r="E985" s="12"/>
      <c r="F985" s="12"/>
      <c r="G985" s="8"/>
      <c r="H985" s="8"/>
      <c r="I985" s="8"/>
      <c r="J985" s="8"/>
      <c r="K985" s="8"/>
      <c r="L985" s="8"/>
      <c r="M985" s="8"/>
      <c r="N985" s="8"/>
    </row>
    <row r="986" spans="1:14" x14ac:dyDescent="0.2">
      <c r="A986" s="3" t="s">
        <v>111</v>
      </c>
      <c r="B986" s="3" t="s">
        <v>625</v>
      </c>
      <c r="C986" s="13"/>
      <c r="D986" s="14" t="s">
        <v>233</v>
      </c>
      <c r="E986" s="15" t="s">
        <v>241</v>
      </c>
      <c r="F986" s="16"/>
      <c r="G986" s="13"/>
      <c r="H986" s="13"/>
      <c r="I986" s="13"/>
      <c r="J986" s="13"/>
      <c r="K986" s="13"/>
      <c r="L986" s="13"/>
      <c r="M986" s="13"/>
      <c r="N986" s="13"/>
    </row>
    <row r="987" spans="1:14" s="18" customFormat="1" x14ac:dyDescent="0.2">
      <c r="A987" s="3" t="s">
        <v>111</v>
      </c>
      <c r="B987" s="3" t="s">
        <v>625</v>
      </c>
      <c r="C987" s="11" t="s">
        <v>201</v>
      </c>
      <c r="D987" s="17" t="s">
        <v>202</v>
      </c>
      <c r="E987" s="11"/>
      <c r="G987" s="18">
        <v>7793085.1799999978</v>
      </c>
      <c r="H987" s="18">
        <v>3208423.3700000006</v>
      </c>
      <c r="I987" s="18">
        <v>1104529.78</v>
      </c>
      <c r="J987" s="18">
        <v>3474911.709999999</v>
      </c>
      <c r="K987" s="18">
        <v>1531721.7</v>
      </c>
      <c r="L987" s="18">
        <v>131034.92000000001</v>
      </c>
      <c r="M987" s="18">
        <f t="shared" ref="M987" si="488">SUM(G987:L987)</f>
        <v>17243706.66</v>
      </c>
      <c r="N987" s="11"/>
    </row>
    <row r="988" spans="1:14" x14ac:dyDescent="0.2">
      <c r="A988" s="3" t="s">
        <v>111</v>
      </c>
      <c r="B988" s="3" t="s">
        <v>625</v>
      </c>
      <c r="C988" s="8" t="s">
        <v>201</v>
      </c>
      <c r="D988" s="8" t="s">
        <v>682</v>
      </c>
      <c r="E988" s="12"/>
      <c r="F988" s="12">
        <v>2049</v>
      </c>
      <c r="G988" s="8">
        <v>3803.3602635431907</v>
      </c>
      <c r="H988" s="8">
        <v>1565.8483992191316</v>
      </c>
      <c r="I988" s="8">
        <v>539.05796974133727</v>
      </c>
      <c r="J988" s="8">
        <v>1695.9061542215711</v>
      </c>
      <c r="K988" s="8">
        <v>747.54597364568076</v>
      </c>
      <c r="L988" s="8">
        <v>63.950668618838463</v>
      </c>
      <c r="M988" s="8">
        <f t="shared" ref="M988" si="489">IFERROR(M987/$F988,0)</f>
        <v>8415.6694289897514</v>
      </c>
      <c r="N988" s="8"/>
    </row>
    <row r="989" spans="1:14" x14ac:dyDescent="0.2">
      <c r="A989" s="3" t="str">
        <f>A988</f>
        <v>3085</v>
      </c>
      <c r="B989" s="3" t="str">
        <f>B988</f>
        <v>WELDEATON RE-2</v>
      </c>
      <c r="C989" s="8" t="str">
        <f>C988</f>
        <v xml:space="preserve">$ </v>
      </c>
      <c r="D989" s="8" t="s">
        <v>683</v>
      </c>
      <c r="E989" s="12"/>
      <c r="F989" s="12">
        <v>1977</v>
      </c>
      <c r="G989" s="8">
        <v>3941.8741426403631</v>
      </c>
      <c r="H989" s="8">
        <v>1622.8747445624688</v>
      </c>
      <c r="I989" s="8">
        <v>558.68982296408706</v>
      </c>
      <c r="J989" s="8">
        <v>1757.6690490642382</v>
      </c>
      <c r="K989" s="8">
        <v>774.77071320182097</v>
      </c>
      <c r="L989" s="8">
        <v>66.279676277187662</v>
      </c>
      <c r="M989" s="8">
        <f t="shared" ref="M989" si="490">IFERROR(M987/$F989,0)</f>
        <v>8722.1581487101666</v>
      </c>
      <c r="N989" s="8"/>
    </row>
    <row r="990" spans="1:14" x14ac:dyDescent="0.2">
      <c r="A990" s="3" t="s">
        <v>111</v>
      </c>
      <c r="B990" s="3" t="s">
        <v>625</v>
      </c>
      <c r="C990" s="8" t="s">
        <v>200</v>
      </c>
      <c r="D990" s="9" t="s">
        <v>199</v>
      </c>
      <c r="E990" s="12"/>
      <c r="F990" s="12"/>
      <c r="G990" s="12">
        <v>12.722839120020781</v>
      </c>
      <c r="H990" s="12">
        <v>5.2380095203097632</v>
      </c>
      <c r="I990" s="12">
        <v>1.8032338117228113</v>
      </c>
      <c r="J990" s="12">
        <v>5.6730731952048679</v>
      </c>
      <c r="K990" s="12">
        <v>2.5006590221492662</v>
      </c>
      <c r="L990" s="12">
        <v>0.21392505891547228</v>
      </c>
      <c r="M990" s="12">
        <f>IFERROR(($M987/#REF!)*100,0)</f>
        <v>0</v>
      </c>
      <c r="N990" s="8"/>
    </row>
    <row r="991" spans="1:14" x14ac:dyDescent="0.2">
      <c r="A991" s="3" t="s">
        <v>111</v>
      </c>
      <c r="B991" s="3" t="s">
        <v>625</v>
      </c>
      <c r="C991" s="8"/>
      <c r="D991" s="8"/>
      <c r="E991" s="12"/>
      <c r="F991" s="12"/>
      <c r="G991" s="8"/>
      <c r="H991" s="8"/>
      <c r="I991" s="8"/>
      <c r="J991" s="8"/>
      <c r="K991" s="8"/>
      <c r="L991" s="8"/>
      <c r="M991" s="8"/>
      <c r="N991" s="8"/>
    </row>
    <row r="992" spans="1:14" x14ac:dyDescent="0.2">
      <c r="A992" s="3" t="s">
        <v>87</v>
      </c>
      <c r="B992" s="3" t="s">
        <v>626</v>
      </c>
      <c r="C992" s="13"/>
      <c r="D992" s="14" t="s">
        <v>233</v>
      </c>
      <c r="E992" s="15" t="s">
        <v>699</v>
      </c>
      <c r="F992" s="16"/>
      <c r="G992" s="13"/>
      <c r="H992" s="13"/>
      <c r="I992" s="13"/>
      <c r="J992" s="13"/>
      <c r="K992" s="13"/>
      <c r="L992" s="13"/>
      <c r="M992" s="13"/>
      <c r="N992" s="13"/>
    </row>
    <row r="993" spans="1:14" s="18" customFormat="1" x14ac:dyDescent="0.2">
      <c r="A993" s="3" t="s">
        <v>87</v>
      </c>
      <c r="B993" s="3" t="s">
        <v>626</v>
      </c>
      <c r="C993" s="11" t="s">
        <v>201</v>
      </c>
      <c r="D993" s="17" t="s">
        <v>202</v>
      </c>
      <c r="E993" s="11"/>
      <c r="G993" s="18">
        <v>12839573.229999997</v>
      </c>
      <c r="H993" s="18">
        <v>5572039.4999999972</v>
      </c>
      <c r="I993" s="18">
        <v>582960.34</v>
      </c>
      <c r="J993" s="18">
        <v>1703513.7999999998</v>
      </c>
      <c r="K993" s="18">
        <v>3188.86</v>
      </c>
      <c r="L993" s="18">
        <v>46675.409999999996</v>
      </c>
      <c r="M993" s="18">
        <f t="shared" ref="M993" si="491">SUM(G993:L993)</f>
        <v>20747951.139999993</v>
      </c>
      <c r="N993" s="11"/>
    </row>
    <row r="994" spans="1:14" x14ac:dyDescent="0.2">
      <c r="A994" s="3" t="s">
        <v>87</v>
      </c>
      <c r="B994" s="3" t="s">
        <v>626</v>
      </c>
      <c r="C994" s="8" t="s">
        <v>201</v>
      </c>
      <c r="D994" s="8" t="s">
        <v>682</v>
      </c>
      <c r="E994" s="12"/>
      <c r="F994" s="12">
        <v>2657.5</v>
      </c>
      <c r="G994" s="8">
        <v>4831.448063969895</v>
      </c>
      <c r="H994" s="8">
        <v>2096.7222953904034</v>
      </c>
      <c r="I994" s="8">
        <v>219.36419190968954</v>
      </c>
      <c r="J994" s="8">
        <v>641.02118532455313</v>
      </c>
      <c r="K994" s="8">
        <v>1.1999473189087488</v>
      </c>
      <c r="L994" s="8">
        <v>17.563653809971775</v>
      </c>
      <c r="M994" s="8">
        <f t="shared" ref="M994" si="492">IFERROR(M993/$F994,0)</f>
        <v>7807.319337723422</v>
      </c>
      <c r="N994" s="8"/>
    </row>
    <row r="995" spans="1:14" x14ac:dyDescent="0.2">
      <c r="A995" s="3" t="str">
        <f>A994</f>
        <v>3090</v>
      </c>
      <c r="B995" s="3" t="str">
        <f>B994</f>
        <v>WELDKEENESBURG R</v>
      </c>
      <c r="C995" s="8" t="str">
        <f>C994</f>
        <v xml:space="preserve">$ </v>
      </c>
      <c r="D995" s="8" t="s">
        <v>683</v>
      </c>
      <c r="E995" s="12"/>
      <c r="F995" s="12">
        <v>2785</v>
      </c>
      <c r="G995" s="8">
        <v>4610.259687612207</v>
      </c>
      <c r="H995" s="8">
        <v>2000.7323159784551</v>
      </c>
      <c r="I995" s="8">
        <v>209.32148653500897</v>
      </c>
      <c r="J995" s="8">
        <v>611.67461400359059</v>
      </c>
      <c r="K995" s="8">
        <v>1.1450125673249552</v>
      </c>
      <c r="L995" s="8">
        <v>16.759572710951524</v>
      </c>
      <c r="M995" s="8">
        <f t="shared" ref="M995" si="493">IFERROR(M993/$F995,0)</f>
        <v>7449.8926894075375</v>
      </c>
      <c r="N995" s="8"/>
    </row>
    <row r="996" spans="1:14" x14ac:dyDescent="0.2">
      <c r="A996" s="3" t="s">
        <v>87</v>
      </c>
      <c r="B996" s="3" t="s">
        <v>626</v>
      </c>
      <c r="C996" s="8" t="s">
        <v>200</v>
      </c>
      <c r="D996" s="9" t="s">
        <v>199</v>
      </c>
      <c r="E996" s="12"/>
      <c r="F996" s="12"/>
      <c r="G996" s="12">
        <v>29.73198339735595</v>
      </c>
      <c r="H996" s="12">
        <v>12.902904398436263</v>
      </c>
      <c r="I996" s="12">
        <v>1.3499332757960354</v>
      </c>
      <c r="J996" s="12">
        <v>3.9447451337731687</v>
      </c>
      <c r="K996" s="12">
        <v>7.3842900288121583E-3</v>
      </c>
      <c r="L996" s="12">
        <v>0.10808400640157274</v>
      </c>
      <c r="M996" s="12">
        <f>IFERROR(($M993/#REF!)*100,0)</f>
        <v>0</v>
      </c>
      <c r="N996" s="8"/>
    </row>
    <row r="997" spans="1:14" x14ac:dyDescent="0.2">
      <c r="A997" s="3" t="s">
        <v>87</v>
      </c>
      <c r="B997" s="3" t="s">
        <v>626</v>
      </c>
      <c r="C997" s="8"/>
      <c r="D997" s="8"/>
      <c r="E997" s="12"/>
      <c r="F997" s="12"/>
      <c r="G997" s="8"/>
      <c r="H997" s="8"/>
      <c r="I997" s="8"/>
      <c r="J997" s="8"/>
      <c r="K997" s="8"/>
      <c r="L997" s="8"/>
      <c r="M997" s="8"/>
      <c r="N997" s="8"/>
    </row>
    <row r="998" spans="1:14" x14ac:dyDescent="0.2">
      <c r="A998" s="3" t="s">
        <v>23</v>
      </c>
      <c r="B998" s="3" t="s">
        <v>627</v>
      </c>
      <c r="C998" s="13"/>
      <c r="D998" s="14" t="s">
        <v>233</v>
      </c>
      <c r="E998" s="15" t="s">
        <v>240</v>
      </c>
      <c r="F998" s="16"/>
      <c r="G998" s="13"/>
      <c r="H998" s="13"/>
      <c r="I998" s="13"/>
      <c r="J998" s="13"/>
      <c r="K998" s="13"/>
      <c r="L998" s="13"/>
      <c r="M998" s="13"/>
      <c r="N998" s="13"/>
    </row>
    <row r="999" spans="1:14" s="18" customFormat="1" x14ac:dyDescent="0.2">
      <c r="A999" s="3" t="s">
        <v>23</v>
      </c>
      <c r="B999" s="3" t="s">
        <v>627</v>
      </c>
      <c r="C999" s="11" t="s">
        <v>201</v>
      </c>
      <c r="D999" s="17" t="s">
        <v>202</v>
      </c>
      <c r="E999" s="11"/>
      <c r="G999" s="18">
        <v>32762291.579999998</v>
      </c>
      <c r="H999" s="18">
        <v>14317866.100000005</v>
      </c>
      <c r="I999" s="18">
        <v>1754142.54</v>
      </c>
      <c r="J999" s="18">
        <v>3952719.3499999996</v>
      </c>
      <c r="K999" s="18">
        <v>168562</v>
      </c>
      <c r="L999" s="18">
        <v>431790.36</v>
      </c>
      <c r="M999" s="18">
        <f t="shared" ref="M999" si="494">SUM(G999:L999)</f>
        <v>53387371.930000007</v>
      </c>
      <c r="N999" s="11"/>
    </row>
    <row r="1000" spans="1:14" x14ac:dyDescent="0.2">
      <c r="A1000" s="3" t="s">
        <v>23</v>
      </c>
      <c r="B1000" s="3" t="s">
        <v>627</v>
      </c>
      <c r="C1000" s="8" t="s">
        <v>201</v>
      </c>
      <c r="D1000" s="8" t="s">
        <v>682</v>
      </c>
      <c r="E1000" s="12"/>
      <c r="F1000" s="12">
        <v>8025.4</v>
      </c>
      <c r="G1000" s="8">
        <v>4082.3250654172998</v>
      </c>
      <c r="H1000" s="8">
        <v>1784.068843920553</v>
      </c>
      <c r="I1000" s="8">
        <v>218.57384554040922</v>
      </c>
      <c r="J1000" s="8">
        <v>492.5261482293717</v>
      </c>
      <c r="K1000" s="8">
        <v>21.003563685299177</v>
      </c>
      <c r="L1000" s="8">
        <v>53.80297056844519</v>
      </c>
      <c r="M1000" s="8">
        <f t="shared" ref="M1000" si="495">IFERROR(M999/$F1000,0)</f>
        <v>6652.3004373613785</v>
      </c>
      <c r="N1000" s="8"/>
    </row>
    <row r="1001" spans="1:14" x14ac:dyDescent="0.2">
      <c r="A1001" s="3" t="str">
        <f>A1000</f>
        <v>3100</v>
      </c>
      <c r="B1001" s="3" t="str">
        <f>B1000</f>
        <v>WELDWINDSOR RE-4</v>
      </c>
      <c r="C1001" s="8" t="str">
        <f>C1000</f>
        <v xml:space="preserve">$ </v>
      </c>
      <c r="D1001" s="8" t="s">
        <v>683</v>
      </c>
      <c r="E1001" s="12"/>
      <c r="F1001" s="12">
        <v>8228</v>
      </c>
      <c r="G1001" s="8">
        <v>3981.8050048614487</v>
      </c>
      <c r="H1001" s="8">
        <v>1740.139292659213</v>
      </c>
      <c r="I1001" s="8">
        <v>213.19184978123482</v>
      </c>
      <c r="J1001" s="8">
        <v>480.3985597958191</v>
      </c>
      <c r="K1001" s="8">
        <v>20.486387943607195</v>
      </c>
      <c r="L1001" s="8">
        <v>52.478167233835684</v>
      </c>
      <c r="M1001" s="8">
        <f t="shared" ref="M1001" si="496">IFERROR(M999/$F1001,0)</f>
        <v>6488.4992622751588</v>
      </c>
      <c r="N1001" s="8"/>
    </row>
    <row r="1002" spans="1:14" x14ac:dyDescent="0.2">
      <c r="A1002" s="3" t="s">
        <v>23</v>
      </c>
      <c r="B1002" s="3" t="s">
        <v>627</v>
      </c>
      <c r="C1002" s="8" t="s">
        <v>200</v>
      </c>
      <c r="D1002" s="9" t="s">
        <v>199</v>
      </c>
      <c r="E1002" s="12"/>
      <c r="F1002" s="12"/>
      <c r="G1002" s="12">
        <v>23.837049320005576</v>
      </c>
      <c r="H1002" s="12">
        <v>10.417332363627541</v>
      </c>
      <c r="I1002" s="12">
        <v>1.276271598346475</v>
      </c>
      <c r="J1002" s="12">
        <v>2.875902800145044</v>
      </c>
      <c r="K1002" s="12">
        <v>0.12264162589687753</v>
      </c>
      <c r="L1002" s="12">
        <v>0.31416020097648384</v>
      </c>
      <c r="M1002" s="12">
        <f>IFERROR(($M999/#REF!)*100,0)</f>
        <v>0</v>
      </c>
      <c r="N1002" s="8"/>
    </row>
    <row r="1003" spans="1:14" x14ac:dyDescent="0.2">
      <c r="A1003" s="3" t="s">
        <v>23</v>
      </c>
      <c r="B1003" s="3" t="s">
        <v>627</v>
      </c>
      <c r="C1003" s="8"/>
      <c r="D1003" s="8"/>
      <c r="E1003" s="12"/>
      <c r="F1003" s="12"/>
      <c r="G1003" s="8"/>
      <c r="H1003" s="8"/>
      <c r="I1003" s="8"/>
      <c r="J1003" s="8"/>
      <c r="K1003" s="8"/>
      <c r="L1003" s="8"/>
      <c r="M1003" s="8"/>
      <c r="N1003" s="8"/>
    </row>
    <row r="1004" spans="1:14" x14ac:dyDescent="0.2">
      <c r="A1004" s="3" t="s">
        <v>31</v>
      </c>
      <c r="B1004" s="3" t="s">
        <v>628</v>
      </c>
      <c r="C1004" s="13"/>
      <c r="D1004" s="14" t="s">
        <v>233</v>
      </c>
      <c r="E1004" s="15" t="s">
        <v>239</v>
      </c>
      <c r="F1004" s="16"/>
      <c r="G1004" s="13"/>
      <c r="H1004" s="13"/>
      <c r="I1004" s="13"/>
      <c r="J1004" s="13"/>
      <c r="K1004" s="13"/>
      <c r="L1004" s="13"/>
      <c r="M1004" s="13"/>
      <c r="N1004" s="13"/>
    </row>
    <row r="1005" spans="1:14" s="18" customFormat="1" x14ac:dyDescent="0.2">
      <c r="A1005" s="3" t="s">
        <v>31</v>
      </c>
      <c r="B1005" s="3" t="s">
        <v>628</v>
      </c>
      <c r="C1005" s="11" t="s">
        <v>201</v>
      </c>
      <c r="D1005" s="17" t="s">
        <v>202</v>
      </c>
      <c r="E1005" s="11"/>
      <c r="G1005" s="18">
        <v>17714034.559999999</v>
      </c>
      <c r="H1005" s="18">
        <v>8142425.2000000011</v>
      </c>
      <c r="I1005" s="18">
        <v>2306020.2799999998</v>
      </c>
      <c r="J1005" s="18">
        <v>4023213.9000000004</v>
      </c>
      <c r="K1005" s="18">
        <v>90333.86</v>
      </c>
      <c r="L1005" s="18">
        <v>65256.200000000004</v>
      </c>
      <c r="M1005" s="18">
        <f t="shared" ref="M1005" si="497">SUM(G1005:L1005)</f>
        <v>32341283.999999996</v>
      </c>
      <c r="N1005" s="11"/>
    </row>
    <row r="1006" spans="1:14" x14ac:dyDescent="0.2">
      <c r="A1006" s="3" t="s">
        <v>31</v>
      </c>
      <c r="B1006" s="3" t="s">
        <v>628</v>
      </c>
      <c r="C1006" s="8" t="s">
        <v>201</v>
      </c>
      <c r="D1006" s="8" t="s">
        <v>682</v>
      </c>
      <c r="E1006" s="12"/>
      <c r="F1006" s="12">
        <v>3790.5</v>
      </c>
      <c r="G1006" s="8">
        <v>4673.2712201556524</v>
      </c>
      <c r="H1006" s="8">
        <v>2148.1137580794093</v>
      </c>
      <c r="I1006" s="8">
        <v>608.36836301279504</v>
      </c>
      <c r="J1006" s="8">
        <v>1061.3939849624062</v>
      </c>
      <c r="K1006" s="8">
        <v>23.831647539902388</v>
      </c>
      <c r="L1006" s="8">
        <v>17.21572351932463</v>
      </c>
      <c r="M1006" s="8">
        <f t="shared" ref="M1006" si="498">IFERROR(M1005/$F1006,0)</f>
        <v>8532.1946972694877</v>
      </c>
      <c r="N1006" s="8"/>
    </row>
    <row r="1007" spans="1:14" x14ac:dyDescent="0.2">
      <c r="A1007" s="3" t="str">
        <f>A1006</f>
        <v>3110</v>
      </c>
      <c r="B1007" s="3" t="str">
        <f>B1006</f>
        <v>WELDJOHNSTOWN-MI</v>
      </c>
      <c r="C1007" s="8" t="str">
        <f>C1006</f>
        <v xml:space="preserve">$ </v>
      </c>
      <c r="D1007" s="8" t="s">
        <v>683</v>
      </c>
      <c r="E1007" s="12"/>
      <c r="F1007" s="12">
        <v>3869</v>
      </c>
      <c r="G1007" s="8">
        <v>4578.4529749289222</v>
      </c>
      <c r="H1007" s="8">
        <v>2104.5296459033343</v>
      </c>
      <c r="I1007" s="8">
        <v>596.02488498319974</v>
      </c>
      <c r="J1007" s="8">
        <v>1039.8588524166453</v>
      </c>
      <c r="K1007" s="8">
        <v>23.348115792194367</v>
      </c>
      <c r="L1007" s="8">
        <v>16.866425432928406</v>
      </c>
      <c r="M1007" s="8">
        <f t="shared" ref="M1007" si="499">IFERROR(M1005/$F1007,0)</f>
        <v>8359.0808994572235</v>
      </c>
      <c r="N1007" s="8"/>
    </row>
    <row r="1008" spans="1:14" x14ac:dyDescent="0.2">
      <c r="A1008" s="3" t="s">
        <v>31</v>
      </c>
      <c r="B1008" s="3" t="s">
        <v>628</v>
      </c>
      <c r="C1008" s="8" t="s">
        <v>200</v>
      </c>
      <c r="D1008" s="9" t="s">
        <v>199</v>
      </c>
      <c r="E1008" s="12"/>
      <c r="F1008" s="12"/>
      <c r="G1008" s="12">
        <v>11.885128337205801</v>
      </c>
      <c r="H1008" s="12">
        <v>5.4631127736773824</v>
      </c>
      <c r="I1008" s="12">
        <v>1.5472108786491638</v>
      </c>
      <c r="J1008" s="12">
        <v>2.6993519385755489</v>
      </c>
      <c r="K1008" s="12">
        <v>6.0608977342719021E-2</v>
      </c>
      <c r="L1008" s="12">
        <v>4.3783267395768773E-2</v>
      </c>
      <c r="M1008" s="12">
        <f>IFERROR(($M1005/#REF!)*100,0)</f>
        <v>0</v>
      </c>
      <c r="N1008" s="8"/>
    </row>
    <row r="1009" spans="1:14" x14ac:dyDescent="0.2">
      <c r="A1009" s="3" t="s">
        <v>31</v>
      </c>
      <c r="B1009" s="3" t="s">
        <v>628</v>
      </c>
      <c r="C1009" s="8"/>
      <c r="D1009" s="8"/>
      <c r="E1009" s="12"/>
      <c r="F1009" s="12"/>
      <c r="G1009" s="8"/>
      <c r="H1009" s="8"/>
      <c r="I1009" s="8"/>
      <c r="J1009" s="8"/>
      <c r="K1009" s="8"/>
      <c r="L1009" s="8"/>
      <c r="M1009" s="8"/>
      <c r="N1009" s="8"/>
    </row>
    <row r="1010" spans="1:14" x14ac:dyDescent="0.2">
      <c r="A1010" s="3" t="s">
        <v>173</v>
      </c>
      <c r="B1010" s="3" t="s">
        <v>629</v>
      </c>
      <c r="C1010" s="13"/>
      <c r="D1010" s="14" t="s">
        <v>233</v>
      </c>
      <c r="E1010" s="15" t="s">
        <v>238</v>
      </c>
      <c r="F1010" s="16"/>
      <c r="G1010" s="13"/>
      <c r="H1010" s="13"/>
      <c r="I1010" s="13"/>
      <c r="J1010" s="13"/>
      <c r="K1010" s="13"/>
      <c r="L1010" s="13"/>
      <c r="M1010" s="13"/>
      <c r="N1010" s="13"/>
    </row>
    <row r="1011" spans="1:14" s="18" customFormat="1" x14ac:dyDescent="0.2">
      <c r="A1011" s="3" t="s">
        <v>173</v>
      </c>
      <c r="B1011" s="3" t="s">
        <v>629</v>
      </c>
      <c r="C1011" s="11" t="s">
        <v>201</v>
      </c>
      <c r="D1011" s="17" t="s">
        <v>202</v>
      </c>
      <c r="E1011" s="11"/>
      <c r="G1011" s="18">
        <v>93857596.259999946</v>
      </c>
      <c r="H1011" s="18">
        <v>35019448.39000003</v>
      </c>
      <c r="I1011" s="18">
        <v>7396555.4499999993</v>
      </c>
      <c r="J1011" s="18">
        <v>6392558.0300000058</v>
      </c>
      <c r="K1011" s="18">
        <v>1563895.1099999999</v>
      </c>
      <c r="L1011" s="18">
        <v>1940271.63</v>
      </c>
      <c r="M1011" s="18">
        <f t="shared" ref="M1011" si="500">SUM(G1011:L1011)</f>
        <v>146170324.86999997</v>
      </c>
      <c r="N1011" s="11"/>
    </row>
    <row r="1012" spans="1:14" x14ac:dyDescent="0.2">
      <c r="A1012" s="3" t="s">
        <v>173</v>
      </c>
      <c r="B1012" s="3" t="s">
        <v>629</v>
      </c>
      <c r="C1012" s="8" t="s">
        <v>201</v>
      </c>
      <c r="D1012" s="8" t="s">
        <v>682</v>
      </c>
      <c r="E1012" s="12"/>
      <c r="F1012" s="12">
        <v>22333.9</v>
      </c>
      <c r="G1012" s="8">
        <v>4202.4723071205626</v>
      </c>
      <c r="H1012" s="8">
        <v>1567.9952175840326</v>
      </c>
      <c r="I1012" s="8">
        <v>331.18064690895898</v>
      </c>
      <c r="J1012" s="8">
        <v>286.22667917381227</v>
      </c>
      <c r="K1012" s="8">
        <v>70.023377466541888</v>
      </c>
      <c r="L1012" s="8">
        <v>86.875629872077866</v>
      </c>
      <c r="M1012" s="8">
        <f t="shared" ref="M1012" si="501">IFERROR(M1011/$F1012,0)</f>
        <v>6544.7738581259864</v>
      </c>
      <c r="N1012" s="8"/>
    </row>
    <row r="1013" spans="1:14" x14ac:dyDescent="0.2">
      <c r="A1013" s="3" t="str">
        <f>A1012</f>
        <v>3120</v>
      </c>
      <c r="B1013" s="3" t="str">
        <f>B1012</f>
        <v>WELDGREELEY 6</v>
      </c>
      <c r="C1013" s="8" t="str">
        <f>C1012</f>
        <v xml:space="preserve">$ </v>
      </c>
      <c r="D1013" s="8" t="s">
        <v>683</v>
      </c>
      <c r="E1013" s="12"/>
      <c r="F1013" s="12">
        <v>22373</v>
      </c>
      <c r="G1013" s="8">
        <v>4195.1278889733139</v>
      </c>
      <c r="H1013" s="8">
        <v>1565.2549228981375</v>
      </c>
      <c r="I1013" s="8">
        <v>330.60186161891562</v>
      </c>
      <c r="J1013" s="8">
        <v>285.72645733696891</v>
      </c>
      <c r="K1013" s="8">
        <v>69.901001653779105</v>
      </c>
      <c r="L1013" s="8">
        <v>86.723802351048136</v>
      </c>
      <c r="M1013" s="8">
        <f t="shared" ref="M1013" si="502">IFERROR(M1011/$F1013,0)</f>
        <v>6533.3359348321628</v>
      </c>
      <c r="N1013" s="8"/>
    </row>
    <row r="1014" spans="1:14" x14ac:dyDescent="0.2">
      <c r="A1014" s="3" t="s">
        <v>173</v>
      </c>
      <c r="B1014" s="3" t="s">
        <v>629</v>
      </c>
      <c r="C1014" s="8" t="s">
        <v>200</v>
      </c>
      <c r="D1014" s="9" t="s">
        <v>199</v>
      </c>
      <c r="E1014" s="12"/>
      <c r="F1014" s="12"/>
      <c r="G1014" s="12">
        <v>19.03042969970566</v>
      </c>
      <c r="H1014" s="12">
        <v>7.1004924189858691</v>
      </c>
      <c r="I1014" s="12">
        <v>1.4997148245867493</v>
      </c>
      <c r="J1014" s="12">
        <v>1.2961457680442421</v>
      </c>
      <c r="K1014" s="12">
        <v>0.31709309778320194</v>
      </c>
      <c r="L1014" s="12">
        <v>0.39340665353033971</v>
      </c>
      <c r="M1014" s="12">
        <f>IFERROR(($M1011/#REF!)*100,0)</f>
        <v>0</v>
      </c>
      <c r="N1014" s="8"/>
    </row>
    <row r="1015" spans="1:14" x14ac:dyDescent="0.2">
      <c r="A1015" s="3" t="s">
        <v>173</v>
      </c>
      <c r="B1015" s="3" t="s">
        <v>629</v>
      </c>
      <c r="C1015" s="8"/>
      <c r="D1015" s="8"/>
      <c r="E1015" s="12"/>
      <c r="F1015" s="12"/>
      <c r="G1015" s="8"/>
      <c r="H1015" s="8"/>
      <c r="I1015" s="8"/>
      <c r="J1015" s="8"/>
      <c r="K1015" s="8"/>
      <c r="L1015" s="8"/>
      <c r="M1015" s="8"/>
      <c r="N1015" s="8"/>
    </row>
    <row r="1016" spans="1:14" x14ac:dyDescent="0.2">
      <c r="A1016" s="3" t="s">
        <v>65</v>
      </c>
      <c r="B1016" s="3" t="s">
        <v>630</v>
      </c>
      <c r="C1016" s="13"/>
      <c r="D1016" s="14" t="s">
        <v>233</v>
      </c>
      <c r="E1016" s="15" t="s">
        <v>237</v>
      </c>
      <c r="F1016" s="16"/>
      <c r="G1016" s="13"/>
      <c r="H1016" s="13"/>
      <c r="I1016" s="13"/>
      <c r="J1016" s="13"/>
      <c r="K1016" s="13"/>
      <c r="L1016" s="13"/>
      <c r="M1016" s="13"/>
      <c r="N1016" s="13"/>
    </row>
    <row r="1017" spans="1:14" s="18" customFormat="1" x14ac:dyDescent="0.2">
      <c r="A1017" s="3" t="s">
        <v>65</v>
      </c>
      <c r="B1017" s="3" t="s">
        <v>630</v>
      </c>
      <c r="C1017" s="11" t="s">
        <v>201</v>
      </c>
      <c r="D1017" s="17" t="s">
        <v>202</v>
      </c>
      <c r="E1017" s="11"/>
      <c r="G1017" s="18">
        <v>6671400.9100000001</v>
      </c>
      <c r="H1017" s="18">
        <v>2757519.49</v>
      </c>
      <c r="I1017" s="18">
        <v>739195.27999999991</v>
      </c>
      <c r="J1017" s="18">
        <v>844094.37</v>
      </c>
      <c r="K1017" s="18">
        <v>0</v>
      </c>
      <c r="L1017" s="18">
        <v>0</v>
      </c>
      <c r="M1017" s="18">
        <f t="shared" ref="M1017" si="503">SUM(G1017:L1017)</f>
        <v>11012210.049999999</v>
      </c>
      <c r="N1017" s="11"/>
    </row>
    <row r="1018" spans="1:14" x14ac:dyDescent="0.2">
      <c r="A1018" s="3" t="s">
        <v>65</v>
      </c>
      <c r="B1018" s="3" t="s">
        <v>630</v>
      </c>
      <c r="C1018" s="8" t="s">
        <v>201</v>
      </c>
      <c r="D1018" s="8" t="s">
        <v>682</v>
      </c>
      <c r="E1018" s="12"/>
      <c r="F1018" s="12">
        <v>1135.5</v>
      </c>
      <c r="G1018" s="8">
        <v>5875.2980273007488</v>
      </c>
      <c r="H1018" s="8">
        <v>2428.4627829150154</v>
      </c>
      <c r="I1018" s="8">
        <v>650.98659621312186</v>
      </c>
      <c r="J1018" s="8">
        <v>743.36800528401579</v>
      </c>
      <c r="K1018" s="8">
        <v>0</v>
      </c>
      <c r="L1018" s="8">
        <v>0</v>
      </c>
      <c r="M1018" s="8">
        <f t="shared" ref="M1018" si="504">IFERROR(M1017/$F1018,0)</f>
        <v>9698.1154117129008</v>
      </c>
      <c r="N1018" s="8"/>
    </row>
    <row r="1019" spans="1:14" x14ac:dyDescent="0.2">
      <c r="A1019" s="3" t="str">
        <f>A1018</f>
        <v>3130</v>
      </c>
      <c r="B1019" s="3" t="str">
        <f>B1018</f>
        <v>WELDPLATTE VALLE</v>
      </c>
      <c r="C1019" s="8" t="str">
        <f>C1018</f>
        <v xml:space="preserve">$ </v>
      </c>
      <c r="D1019" s="8" t="s">
        <v>683</v>
      </c>
      <c r="E1019" s="12"/>
      <c r="F1019" s="12">
        <v>1094</v>
      </c>
      <c r="G1019" s="8">
        <v>6098.1726782449723</v>
      </c>
      <c r="H1019" s="8">
        <v>2520.5845429616088</v>
      </c>
      <c r="I1019" s="8">
        <v>675.681243144424</v>
      </c>
      <c r="J1019" s="8">
        <v>771.5670658135283</v>
      </c>
      <c r="K1019" s="8">
        <v>0</v>
      </c>
      <c r="L1019" s="8">
        <v>0</v>
      </c>
      <c r="M1019" s="8">
        <f t="shared" ref="M1019" si="505">IFERROR(M1017/$F1019,0)</f>
        <v>10066.005530164533</v>
      </c>
      <c r="N1019" s="8"/>
    </row>
    <row r="1020" spans="1:14" x14ac:dyDescent="0.2">
      <c r="A1020" s="3" t="s">
        <v>65</v>
      </c>
      <c r="B1020" s="3" t="s">
        <v>630</v>
      </c>
      <c r="C1020" s="8" t="s">
        <v>200</v>
      </c>
      <c r="D1020" s="9" t="s">
        <v>199</v>
      </c>
      <c r="E1020" s="12"/>
      <c r="F1020" s="12"/>
      <c r="G1020" s="12">
        <v>28.531954107111222</v>
      </c>
      <c r="H1020" s="12">
        <v>11.793238121878176</v>
      </c>
      <c r="I1020" s="12">
        <v>3.161357875156273</v>
      </c>
      <c r="J1020" s="12">
        <v>3.6099856914326796</v>
      </c>
      <c r="K1020" s="12">
        <v>0</v>
      </c>
      <c r="L1020" s="12">
        <v>0</v>
      </c>
      <c r="M1020" s="12">
        <f>IFERROR(($M1017/#REF!)*100,0)</f>
        <v>0</v>
      </c>
      <c r="N1020" s="8"/>
    </row>
    <row r="1021" spans="1:14" x14ac:dyDescent="0.2">
      <c r="A1021" s="3" t="s">
        <v>65</v>
      </c>
      <c r="B1021" s="3" t="s">
        <v>630</v>
      </c>
      <c r="C1021" s="8"/>
      <c r="D1021" s="8"/>
      <c r="E1021" s="12"/>
      <c r="F1021" s="12"/>
      <c r="G1021" s="8"/>
      <c r="H1021" s="8"/>
      <c r="I1021" s="8"/>
      <c r="J1021" s="8"/>
      <c r="K1021" s="8"/>
      <c r="L1021" s="8"/>
      <c r="M1021" s="8"/>
      <c r="N1021" s="8"/>
    </row>
    <row r="1022" spans="1:14" x14ac:dyDescent="0.2">
      <c r="A1022" s="6" t="s">
        <v>99</v>
      </c>
      <c r="B1022" s="3" t="s">
        <v>631</v>
      </c>
      <c r="C1022" s="13"/>
      <c r="D1022" s="14" t="s">
        <v>233</v>
      </c>
      <c r="E1022" s="15" t="s">
        <v>700</v>
      </c>
      <c r="F1022" s="16"/>
      <c r="G1022" s="13"/>
      <c r="H1022" s="13"/>
      <c r="I1022" s="13"/>
      <c r="J1022" s="13"/>
      <c r="K1022" s="13"/>
      <c r="L1022" s="13"/>
      <c r="M1022" s="13"/>
      <c r="N1022" s="13"/>
    </row>
    <row r="1023" spans="1:14" s="18" customFormat="1" x14ac:dyDescent="0.2">
      <c r="A1023" s="6" t="s">
        <v>99</v>
      </c>
      <c r="B1023" s="3" t="s">
        <v>631</v>
      </c>
      <c r="C1023" s="11" t="s">
        <v>201</v>
      </c>
      <c r="D1023" s="17" t="s">
        <v>202</v>
      </c>
      <c r="E1023" s="11"/>
      <c r="G1023" s="18">
        <v>11091033.859999998</v>
      </c>
      <c r="H1023" s="18">
        <v>5076211.6900000004</v>
      </c>
      <c r="I1023" s="18">
        <v>2194140.31</v>
      </c>
      <c r="J1023" s="18">
        <v>668455.37</v>
      </c>
      <c r="K1023" s="18">
        <v>5030</v>
      </c>
      <c r="L1023" s="18">
        <v>506096.48</v>
      </c>
      <c r="M1023" s="18">
        <f t="shared" ref="M1023" si="506">SUM(G1023:L1023)</f>
        <v>19540967.709999997</v>
      </c>
      <c r="N1023" s="11"/>
    </row>
    <row r="1024" spans="1:14" x14ac:dyDescent="0.2">
      <c r="A1024" s="6" t="s">
        <v>99</v>
      </c>
      <c r="B1024" s="3" t="s">
        <v>631</v>
      </c>
      <c r="C1024" s="8" t="s">
        <v>201</v>
      </c>
      <c r="D1024" s="8" t="s">
        <v>682</v>
      </c>
      <c r="E1024" s="12"/>
      <c r="F1024" s="12">
        <v>2397.5</v>
      </c>
      <c r="G1024" s="8">
        <v>4626.0829447340966</v>
      </c>
      <c r="H1024" s="8">
        <v>2117.2937184567259</v>
      </c>
      <c r="I1024" s="8">
        <v>915.17844004171013</v>
      </c>
      <c r="J1024" s="8">
        <v>278.8135015641293</v>
      </c>
      <c r="K1024" s="8">
        <v>2.0980187695516164</v>
      </c>
      <c r="L1024" s="8">
        <v>211.09342231491135</v>
      </c>
      <c r="M1024" s="8">
        <f t="shared" ref="M1024" si="507">IFERROR(M1023/$F1024,0)</f>
        <v>8150.560045881125</v>
      </c>
      <c r="N1024" s="8"/>
    </row>
    <row r="1025" spans="1:14" x14ac:dyDescent="0.2">
      <c r="A1025" s="3" t="str">
        <f>A1024</f>
        <v>3140</v>
      </c>
      <c r="B1025" s="3" t="str">
        <f>B1024</f>
        <v xml:space="preserve">WELDWELD COUNTY </v>
      </c>
      <c r="C1025" s="8" t="str">
        <f>C1024</f>
        <v xml:space="preserve">$ </v>
      </c>
      <c r="D1025" s="8" t="s">
        <v>683</v>
      </c>
      <c r="E1025" s="12"/>
      <c r="F1025" s="12">
        <v>2522</v>
      </c>
      <c r="G1025" s="8">
        <v>4397.7136637589201</v>
      </c>
      <c r="H1025" s="8">
        <v>2012.7722799365586</v>
      </c>
      <c r="I1025" s="8">
        <v>870.00012291831877</v>
      </c>
      <c r="J1025" s="8">
        <v>265.04971054718476</v>
      </c>
      <c r="K1025" s="8">
        <v>1.9944488501189532</v>
      </c>
      <c r="L1025" s="8">
        <v>200.672672482157</v>
      </c>
      <c r="M1025" s="8">
        <f t="shared" ref="M1025" si="508">IFERROR(M1023/$F1025,0)</f>
        <v>7748.2028984932585</v>
      </c>
      <c r="N1025" s="8"/>
    </row>
    <row r="1026" spans="1:14" x14ac:dyDescent="0.2">
      <c r="A1026" s="6" t="s">
        <v>99</v>
      </c>
      <c r="B1026" s="3" t="s">
        <v>631</v>
      </c>
      <c r="C1026" s="8" t="s">
        <v>200</v>
      </c>
      <c r="D1026" s="9" t="s">
        <v>199</v>
      </c>
      <c r="E1026" s="12"/>
      <c r="F1026" s="12"/>
      <c r="G1026" s="12">
        <v>27.895811077944529</v>
      </c>
      <c r="H1026" s="12">
        <v>12.767524117530154</v>
      </c>
      <c r="I1026" s="12">
        <v>5.5186310256438675</v>
      </c>
      <c r="J1026" s="12">
        <v>1.6812774129929051</v>
      </c>
      <c r="K1026" s="12">
        <v>1.2651293963506213E-2</v>
      </c>
      <c r="L1026" s="12">
        <v>1.2729175630965692</v>
      </c>
      <c r="M1026" s="12">
        <f>IFERROR(($M1023/#REF!)*100,0)</f>
        <v>0</v>
      </c>
      <c r="N1026" s="8"/>
    </row>
    <row r="1027" spans="1:14" x14ac:dyDescent="0.2">
      <c r="A1027" s="6" t="s">
        <v>99</v>
      </c>
      <c r="B1027" s="3" t="s">
        <v>631</v>
      </c>
      <c r="C1027" s="8"/>
      <c r="D1027" s="8"/>
      <c r="E1027" s="12"/>
      <c r="F1027" s="12"/>
      <c r="G1027" s="8"/>
      <c r="H1027" s="8"/>
      <c r="I1027" s="8"/>
      <c r="J1027" s="8"/>
      <c r="K1027" s="8"/>
      <c r="L1027" s="8"/>
      <c r="M1027" s="8"/>
      <c r="N1027" s="8"/>
    </row>
    <row r="1028" spans="1:14" x14ac:dyDescent="0.2">
      <c r="A1028" s="3" t="s">
        <v>172</v>
      </c>
      <c r="B1028" s="3" t="s">
        <v>632</v>
      </c>
      <c r="C1028" s="13"/>
      <c r="D1028" s="14" t="s">
        <v>233</v>
      </c>
      <c r="E1028" s="15" t="s">
        <v>236</v>
      </c>
      <c r="F1028" s="16"/>
      <c r="G1028" s="13"/>
      <c r="H1028" s="13"/>
      <c r="I1028" s="13"/>
      <c r="J1028" s="13"/>
      <c r="K1028" s="13"/>
      <c r="L1028" s="13"/>
      <c r="M1028" s="13"/>
      <c r="N1028" s="13"/>
    </row>
    <row r="1029" spans="1:14" s="18" customFormat="1" x14ac:dyDescent="0.2">
      <c r="A1029" s="3" t="s">
        <v>172</v>
      </c>
      <c r="B1029" s="3" t="s">
        <v>632</v>
      </c>
      <c r="C1029" s="11" t="s">
        <v>201</v>
      </c>
      <c r="D1029" s="17" t="s">
        <v>202</v>
      </c>
      <c r="E1029" s="11"/>
      <c r="G1029" s="18">
        <v>4048301.5899999985</v>
      </c>
      <c r="H1029" s="18">
        <v>1691195.7200000002</v>
      </c>
      <c r="I1029" s="18">
        <v>736732.93</v>
      </c>
      <c r="J1029" s="18">
        <v>495453.30999999988</v>
      </c>
      <c r="K1029" s="18">
        <v>0</v>
      </c>
      <c r="L1029" s="18">
        <v>16296</v>
      </c>
      <c r="M1029" s="18">
        <f t="shared" ref="M1029" si="509">SUM(G1029:L1029)</f>
        <v>6987979.549999998</v>
      </c>
      <c r="N1029" s="11"/>
    </row>
    <row r="1030" spans="1:14" x14ac:dyDescent="0.2">
      <c r="A1030" s="3" t="s">
        <v>172</v>
      </c>
      <c r="B1030" s="3" t="s">
        <v>632</v>
      </c>
      <c r="C1030" s="8" t="s">
        <v>201</v>
      </c>
      <c r="D1030" s="8" t="s">
        <v>682</v>
      </c>
      <c r="E1030" s="12"/>
      <c r="F1030" s="12">
        <v>1033</v>
      </c>
      <c r="G1030" s="8">
        <v>3918.9754017424962</v>
      </c>
      <c r="H1030" s="8">
        <v>1637.1691384317523</v>
      </c>
      <c r="I1030" s="8">
        <v>713.19741529525663</v>
      </c>
      <c r="J1030" s="8">
        <v>479.62566311713442</v>
      </c>
      <c r="K1030" s="8">
        <v>0</v>
      </c>
      <c r="L1030" s="8">
        <v>15.77541142303969</v>
      </c>
      <c r="M1030" s="8">
        <f t="shared" ref="M1030" si="510">IFERROR(M1029/$F1030,0)</f>
        <v>6764.7430300096785</v>
      </c>
      <c r="N1030" s="8"/>
    </row>
    <row r="1031" spans="1:14" x14ac:dyDescent="0.2">
      <c r="A1031" s="3" t="str">
        <f>A1030</f>
        <v>3145</v>
      </c>
      <c r="B1031" s="3" t="str">
        <f>B1030</f>
        <v>WELDAULT-HIGHLAN</v>
      </c>
      <c r="C1031" s="8" t="str">
        <f>C1030</f>
        <v xml:space="preserve">$ </v>
      </c>
      <c r="D1031" s="8" t="s">
        <v>683</v>
      </c>
      <c r="E1031" s="12"/>
      <c r="F1031" s="12">
        <v>993</v>
      </c>
      <c r="G1031" s="8">
        <v>4076.8394662638452</v>
      </c>
      <c r="H1031" s="8">
        <v>1703.1175427995975</v>
      </c>
      <c r="I1031" s="8">
        <v>741.92641490433039</v>
      </c>
      <c r="J1031" s="8">
        <v>498.94593152064436</v>
      </c>
      <c r="K1031" s="8">
        <v>0</v>
      </c>
      <c r="L1031" s="8">
        <v>16.410876132930515</v>
      </c>
      <c r="M1031" s="8">
        <f t="shared" ref="M1031" si="511">IFERROR(M1029/$F1031,0)</f>
        <v>7037.2402316213474</v>
      </c>
      <c r="N1031" s="8"/>
    </row>
    <row r="1032" spans="1:14" x14ac:dyDescent="0.2">
      <c r="A1032" s="3" t="s">
        <v>172</v>
      </c>
      <c r="B1032" s="3" t="s">
        <v>632</v>
      </c>
      <c r="C1032" s="8" t="s">
        <v>200</v>
      </c>
      <c r="D1032" s="9" t="s">
        <v>199</v>
      </c>
      <c r="E1032" s="12"/>
      <c r="F1032" s="12"/>
      <c r="G1032" s="12">
        <v>29.243303506988592</v>
      </c>
      <c r="H1032" s="12">
        <v>12.21651812005442</v>
      </c>
      <c r="I1032" s="12">
        <v>5.3218625630070679</v>
      </c>
      <c r="J1032" s="12">
        <v>3.5789555683454175</v>
      </c>
      <c r="K1032" s="12">
        <v>0</v>
      </c>
      <c r="L1032" s="12">
        <v>0.1177157539663161</v>
      </c>
      <c r="M1032" s="12">
        <f>IFERROR(($M1029/#REF!)*100,0)</f>
        <v>0</v>
      </c>
      <c r="N1032" s="8"/>
    </row>
    <row r="1033" spans="1:14" x14ac:dyDescent="0.2">
      <c r="A1033" s="3" t="s">
        <v>172</v>
      </c>
      <c r="B1033" s="3" t="s">
        <v>632</v>
      </c>
      <c r="C1033" s="8"/>
      <c r="D1033" s="8"/>
      <c r="E1033" s="12"/>
      <c r="F1033" s="12"/>
      <c r="G1033" s="8"/>
      <c r="H1033" s="8"/>
      <c r="I1033" s="8"/>
      <c r="J1033" s="8"/>
      <c r="K1033" s="8"/>
      <c r="L1033" s="8"/>
      <c r="M1033" s="8"/>
      <c r="N1033" s="8"/>
    </row>
    <row r="1034" spans="1:14" x14ac:dyDescent="0.2">
      <c r="A1034" s="3" t="s">
        <v>146</v>
      </c>
      <c r="B1034" s="3" t="s">
        <v>633</v>
      </c>
      <c r="C1034" s="13"/>
      <c r="D1034" s="14" t="s">
        <v>233</v>
      </c>
      <c r="E1034" s="15" t="s">
        <v>235</v>
      </c>
      <c r="F1034" s="16"/>
      <c r="G1034" s="13"/>
      <c r="H1034" s="13"/>
      <c r="I1034" s="13"/>
      <c r="J1034" s="13"/>
      <c r="K1034" s="13"/>
      <c r="L1034" s="13"/>
      <c r="M1034" s="13"/>
      <c r="N1034" s="13"/>
    </row>
    <row r="1035" spans="1:14" s="18" customFormat="1" x14ac:dyDescent="0.2">
      <c r="A1035" s="3" t="s">
        <v>146</v>
      </c>
      <c r="B1035" s="3" t="s">
        <v>633</v>
      </c>
      <c r="C1035" s="11" t="s">
        <v>201</v>
      </c>
      <c r="D1035" s="17" t="s">
        <v>202</v>
      </c>
      <c r="E1035" s="11"/>
      <c r="G1035" s="18">
        <v>1250208.6400000001</v>
      </c>
      <c r="H1035" s="18">
        <v>490407.78000000009</v>
      </c>
      <c r="I1035" s="18">
        <v>284225.62</v>
      </c>
      <c r="J1035" s="18">
        <v>162569.03</v>
      </c>
      <c r="K1035" s="18">
        <v>1793</v>
      </c>
      <c r="L1035" s="18">
        <v>20293.189999999999</v>
      </c>
      <c r="M1035" s="18">
        <f t="shared" ref="M1035" si="512">SUM(G1035:L1035)</f>
        <v>2209497.2599999998</v>
      </c>
      <c r="N1035" s="11"/>
    </row>
    <row r="1036" spans="1:14" x14ac:dyDescent="0.2">
      <c r="A1036" s="3" t="s">
        <v>146</v>
      </c>
      <c r="B1036" s="3" t="s">
        <v>633</v>
      </c>
      <c r="C1036" s="8" t="s">
        <v>201</v>
      </c>
      <c r="D1036" s="8" t="s">
        <v>682</v>
      </c>
      <c r="E1036" s="12"/>
      <c r="F1036" s="12">
        <v>177.8</v>
      </c>
      <c r="G1036" s="8">
        <v>7031.5446569178857</v>
      </c>
      <c r="H1036" s="8">
        <v>2758.198987626547</v>
      </c>
      <c r="I1036" s="8">
        <v>1598.5692913385826</v>
      </c>
      <c r="J1036" s="8">
        <v>914.336501687289</v>
      </c>
      <c r="K1036" s="8">
        <v>10.084364454443193</v>
      </c>
      <c r="L1036" s="8">
        <v>114.13492688413947</v>
      </c>
      <c r="M1036" s="8">
        <f t="shared" ref="M1036" si="513">IFERROR(M1035/$F1036,0)</f>
        <v>12426.868728908885</v>
      </c>
      <c r="N1036" s="8"/>
    </row>
    <row r="1037" spans="1:14" x14ac:dyDescent="0.2">
      <c r="A1037" s="3" t="str">
        <f>A1036</f>
        <v>3146</v>
      </c>
      <c r="B1037" s="3" t="str">
        <f>B1036</f>
        <v>WELDBRIGGSDALE R</v>
      </c>
      <c r="C1037" s="8" t="str">
        <f>C1036</f>
        <v xml:space="preserve">$ </v>
      </c>
      <c r="D1037" s="8" t="s">
        <v>683</v>
      </c>
      <c r="E1037" s="12"/>
      <c r="F1037" s="12">
        <v>177</v>
      </c>
      <c r="G1037" s="8">
        <v>7063.3256497175153</v>
      </c>
      <c r="H1037" s="8">
        <v>2770.6654237288139</v>
      </c>
      <c r="I1037" s="8">
        <v>1605.794463276836</v>
      </c>
      <c r="J1037" s="8">
        <v>918.46909604519772</v>
      </c>
      <c r="K1037" s="8">
        <v>10.129943502824858</v>
      </c>
      <c r="L1037" s="8">
        <v>114.65079096045197</v>
      </c>
      <c r="M1037" s="8">
        <f t="shared" ref="M1037" si="514">IFERROR(M1035/$F1037,0)</f>
        <v>12483.035367231638</v>
      </c>
      <c r="N1037" s="8"/>
    </row>
    <row r="1038" spans="1:14" x14ac:dyDescent="0.2">
      <c r="A1038" s="3" t="s">
        <v>146</v>
      </c>
      <c r="B1038" s="3" t="s">
        <v>633</v>
      </c>
      <c r="C1038" s="8" t="s">
        <v>200</v>
      </c>
      <c r="D1038" s="9" t="s">
        <v>199</v>
      </c>
      <c r="E1038" s="12"/>
      <c r="F1038" s="12"/>
      <c r="G1038" s="12">
        <v>27.292658801642737</v>
      </c>
      <c r="H1038" s="12">
        <v>10.705838837596801</v>
      </c>
      <c r="I1038" s="12">
        <v>6.2047826427958164</v>
      </c>
      <c r="J1038" s="12">
        <v>3.5489604899099261</v>
      </c>
      <c r="K1038" s="12">
        <v>3.914205650614079E-2</v>
      </c>
      <c r="L1038" s="12">
        <v>0.44301014482423379</v>
      </c>
      <c r="M1038" s="12">
        <f>IFERROR(($M1035/#REF!)*100,0)</f>
        <v>0</v>
      </c>
      <c r="N1038" s="8"/>
    </row>
    <row r="1039" spans="1:14" x14ac:dyDescent="0.2">
      <c r="A1039" s="3" t="s">
        <v>146</v>
      </c>
      <c r="B1039" s="3" t="s">
        <v>633</v>
      </c>
      <c r="C1039" s="8"/>
      <c r="D1039" s="8"/>
      <c r="E1039" s="12"/>
      <c r="F1039" s="12"/>
      <c r="G1039" s="8"/>
      <c r="H1039" s="8"/>
      <c r="I1039" s="8"/>
      <c r="J1039" s="8"/>
      <c r="K1039" s="8"/>
      <c r="L1039" s="8"/>
      <c r="M1039" s="8"/>
      <c r="N1039" s="8"/>
    </row>
    <row r="1040" spans="1:14" x14ac:dyDescent="0.2">
      <c r="A1040" s="3" t="s">
        <v>69</v>
      </c>
      <c r="B1040" s="3" t="s">
        <v>634</v>
      </c>
      <c r="C1040" s="13"/>
      <c r="D1040" s="14" t="s">
        <v>233</v>
      </c>
      <c r="E1040" s="15" t="s">
        <v>234</v>
      </c>
      <c r="F1040" s="16"/>
      <c r="G1040" s="13"/>
      <c r="H1040" s="13"/>
      <c r="I1040" s="13"/>
      <c r="J1040" s="13"/>
      <c r="K1040" s="13"/>
      <c r="L1040" s="13"/>
      <c r="M1040" s="13"/>
      <c r="N1040" s="13"/>
    </row>
    <row r="1041" spans="1:14" s="18" customFormat="1" x14ac:dyDescent="0.2">
      <c r="A1041" s="3" t="s">
        <v>69</v>
      </c>
      <c r="B1041" s="3" t="s">
        <v>634</v>
      </c>
      <c r="C1041" s="11" t="s">
        <v>201</v>
      </c>
      <c r="D1041" s="17" t="s">
        <v>202</v>
      </c>
      <c r="E1041" s="11"/>
      <c r="G1041" s="18">
        <v>1085542.93</v>
      </c>
      <c r="H1041" s="18">
        <v>470936.34999999992</v>
      </c>
      <c r="I1041" s="18">
        <v>88680.1</v>
      </c>
      <c r="J1041" s="18">
        <v>174361.45</v>
      </c>
      <c r="K1041" s="18">
        <v>0</v>
      </c>
      <c r="L1041" s="18">
        <v>3645.46</v>
      </c>
      <c r="M1041" s="18">
        <f t="shared" ref="M1041" si="515">SUM(G1041:L1041)</f>
        <v>1823166.2899999998</v>
      </c>
      <c r="N1041" s="11"/>
    </row>
    <row r="1042" spans="1:14" x14ac:dyDescent="0.2">
      <c r="A1042" s="3" t="s">
        <v>69</v>
      </c>
      <c r="B1042" s="3" t="s">
        <v>634</v>
      </c>
      <c r="C1042" s="8" t="s">
        <v>201</v>
      </c>
      <c r="D1042" s="8" t="s">
        <v>682</v>
      </c>
      <c r="E1042" s="12"/>
      <c r="F1042" s="12">
        <v>199.3</v>
      </c>
      <c r="G1042" s="8">
        <v>5446.7783743100845</v>
      </c>
      <c r="H1042" s="8">
        <v>2362.9520822880077</v>
      </c>
      <c r="I1042" s="8">
        <v>444.95785248369293</v>
      </c>
      <c r="J1042" s="8">
        <v>874.86929252383345</v>
      </c>
      <c r="K1042" s="8">
        <v>0</v>
      </c>
      <c r="L1042" s="8">
        <v>18.291319618665327</v>
      </c>
      <c r="M1042" s="8">
        <f t="shared" ref="M1042" si="516">IFERROR(M1041/$F1042,0)</f>
        <v>9147.8489212242839</v>
      </c>
      <c r="N1042" s="8"/>
    </row>
    <row r="1043" spans="1:14" x14ac:dyDescent="0.2">
      <c r="A1043" s="3" t="str">
        <f>A1042</f>
        <v>3147</v>
      </c>
      <c r="B1043" s="3" t="str">
        <f>B1042</f>
        <v>WELDPRAIRIE RE-1</v>
      </c>
      <c r="C1043" s="8" t="str">
        <f>C1042</f>
        <v xml:space="preserve">$ </v>
      </c>
      <c r="D1043" s="8" t="s">
        <v>683</v>
      </c>
      <c r="E1043" s="12"/>
      <c r="F1043" s="12">
        <v>189</v>
      </c>
      <c r="G1043" s="8">
        <v>5743.6133862433862</v>
      </c>
      <c r="H1043" s="8">
        <v>2491.726719576719</v>
      </c>
      <c r="I1043" s="8">
        <v>469.20687830687837</v>
      </c>
      <c r="J1043" s="8">
        <v>922.5473544973546</v>
      </c>
      <c r="K1043" s="8">
        <v>0</v>
      </c>
      <c r="L1043" s="8">
        <v>19.288148148148149</v>
      </c>
      <c r="M1043" s="8">
        <f t="shared" ref="M1043" si="517">IFERROR(M1041/$F1043,0)</f>
        <v>9646.3824867724852</v>
      </c>
      <c r="N1043" s="8"/>
    </row>
    <row r="1044" spans="1:14" x14ac:dyDescent="0.2">
      <c r="A1044" s="3" t="s">
        <v>69</v>
      </c>
      <c r="B1044" s="3" t="s">
        <v>634</v>
      </c>
      <c r="C1044" s="8" t="s">
        <v>200</v>
      </c>
      <c r="D1044" s="9" t="s">
        <v>199</v>
      </c>
      <c r="E1044" s="12"/>
      <c r="F1044" s="12"/>
      <c r="G1044" s="12">
        <v>28.478141900620194</v>
      </c>
      <c r="H1044" s="12">
        <v>12.35454796933746</v>
      </c>
      <c r="I1044" s="12">
        <v>2.3264344520775322</v>
      </c>
      <c r="J1044" s="12">
        <v>4.5741996726908756</v>
      </c>
      <c r="K1044" s="12">
        <v>0</v>
      </c>
      <c r="L1044" s="12">
        <v>9.5635026772303608E-2</v>
      </c>
      <c r="M1044" s="12">
        <f>IFERROR(($M1041/#REF!)*100,0)</f>
        <v>0</v>
      </c>
      <c r="N1044" s="8"/>
    </row>
    <row r="1045" spans="1:14" x14ac:dyDescent="0.2">
      <c r="A1045" s="3" t="s">
        <v>69</v>
      </c>
      <c r="B1045" s="3" t="s">
        <v>634</v>
      </c>
      <c r="C1045" s="8"/>
      <c r="D1045" s="8"/>
      <c r="E1045" s="12"/>
      <c r="F1045" s="12"/>
      <c r="G1045" s="8"/>
      <c r="H1045" s="8"/>
      <c r="I1045" s="8"/>
      <c r="J1045" s="8"/>
      <c r="K1045" s="8"/>
      <c r="L1045" s="8"/>
      <c r="M1045" s="8"/>
      <c r="N1045" s="8"/>
    </row>
    <row r="1046" spans="1:14" x14ac:dyDescent="0.2">
      <c r="A1046" s="3" t="s">
        <v>187</v>
      </c>
      <c r="B1046" s="3" t="s">
        <v>635</v>
      </c>
      <c r="C1046" s="13"/>
      <c r="D1046" s="14" t="s">
        <v>233</v>
      </c>
      <c r="E1046" s="15" t="s">
        <v>232</v>
      </c>
      <c r="F1046" s="16"/>
      <c r="G1046" s="13"/>
      <c r="H1046" s="13"/>
      <c r="I1046" s="13"/>
      <c r="J1046" s="13"/>
      <c r="K1046" s="13"/>
      <c r="L1046" s="13"/>
      <c r="M1046" s="13"/>
      <c r="N1046" s="13"/>
    </row>
    <row r="1047" spans="1:14" s="18" customFormat="1" x14ac:dyDescent="0.2">
      <c r="A1047" s="3" t="s">
        <v>187</v>
      </c>
      <c r="B1047" s="3" t="s">
        <v>635</v>
      </c>
      <c r="C1047" s="11" t="s">
        <v>201</v>
      </c>
      <c r="D1047" s="17" t="s">
        <v>202</v>
      </c>
      <c r="E1047" s="11"/>
      <c r="G1047" s="18">
        <v>706459.35</v>
      </c>
      <c r="H1047" s="18">
        <v>321182.71000000002</v>
      </c>
      <c r="I1047" s="18">
        <v>12140.25</v>
      </c>
      <c r="J1047" s="18">
        <v>111305.84000000001</v>
      </c>
      <c r="K1047" s="18">
        <v>0</v>
      </c>
      <c r="L1047" s="18">
        <v>3387.46</v>
      </c>
      <c r="M1047" s="18">
        <f t="shared" ref="M1047" si="518">SUM(G1047:L1047)</f>
        <v>1154475.6100000001</v>
      </c>
      <c r="N1047" s="11"/>
    </row>
    <row r="1048" spans="1:14" x14ac:dyDescent="0.2">
      <c r="A1048" s="3" t="s">
        <v>187</v>
      </c>
      <c r="B1048" s="3" t="s">
        <v>635</v>
      </c>
      <c r="C1048" s="8" t="s">
        <v>201</v>
      </c>
      <c r="D1048" s="8" t="s">
        <v>682</v>
      </c>
      <c r="E1048" s="12"/>
      <c r="F1048" s="12">
        <v>64.3</v>
      </c>
      <c r="G1048" s="8">
        <v>10986.926127527217</v>
      </c>
      <c r="H1048" s="8">
        <v>4995.065474339036</v>
      </c>
      <c r="I1048" s="8">
        <v>188.80637636080871</v>
      </c>
      <c r="J1048" s="8">
        <v>1731.0395023328151</v>
      </c>
      <c r="K1048" s="8">
        <v>0</v>
      </c>
      <c r="L1048" s="8">
        <v>52.682115085536552</v>
      </c>
      <c r="M1048" s="8">
        <f t="shared" ref="M1048" si="519">IFERROR(M1047/$F1048,0)</f>
        <v>17954.519595645415</v>
      </c>
      <c r="N1048" s="8"/>
    </row>
    <row r="1049" spans="1:14" x14ac:dyDescent="0.2">
      <c r="A1049" s="3" t="str">
        <f>A1048</f>
        <v>3148</v>
      </c>
      <c r="B1049" s="3" t="str">
        <f>B1048</f>
        <v>WELDPAWNEE RE-12</v>
      </c>
      <c r="C1049" s="8" t="str">
        <f>C1048</f>
        <v xml:space="preserve">$ </v>
      </c>
      <c r="D1049" s="8" t="s">
        <v>683</v>
      </c>
      <c r="E1049" s="12"/>
      <c r="F1049" s="12">
        <v>67</v>
      </c>
      <c r="G1049" s="8">
        <v>10544.169402985075</v>
      </c>
      <c r="H1049" s="8">
        <v>4793.7717910447764</v>
      </c>
      <c r="I1049" s="8">
        <v>181.19776119402985</v>
      </c>
      <c r="J1049" s="8">
        <v>1661.2811940298509</v>
      </c>
      <c r="K1049" s="8">
        <v>0</v>
      </c>
      <c r="L1049" s="8">
        <v>50.559104477611939</v>
      </c>
      <c r="M1049" s="8">
        <f t="shared" ref="M1049" si="520">IFERROR(M1047/$F1049,0)</f>
        <v>17230.979253731344</v>
      </c>
      <c r="N1049" s="8"/>
    </row>
    <row r="1050" spans="1:14" x14ac:dyDescent="0.2">
      <c r="A1050" s="3" t="s">
        <v>187</v>
      </c>
      <c r="B1050" s="3" t="s">
        <v>635</v>
      </c>
      <c r="C1050" s="8" t="s">
        <v>200</v>
      </c>
      <c r="D1050" s="9" t="s">
        <v>199</v>
      </c>
      <c r="E1050" s="12"/>
      <c r="F1050" s="12"/>
      <c r="G1050" s="12">
        <v>29.330684709368061</v>
      </c>
      <c r="H1050" s="12">
        <v>13.33482075240479</v>
      </c>
      <c r="I1050" s="12">
        <v>0.50403727410912691</v>
      </c>
      <c r="J1050" s="12">
        <v>4.6211809629971894</v>
      </c>
      <c r="K1050" s="12">
        <v>0</v>
      </c>
      <c r="L1050" s="12">
        <v>0.14064011075173108</v>
      </c>
      <c r="M1050" s="12">
        <f>IFERROR(($M1047/#REF!)*100,0)</f>
        <v>0</v>
      </c>
      <c r="N1050" s="8"/>
    </row>
    <row r="1051" spans="1:14" x14ac:dyDescent="0.2">
      <c r="A1051" s="3" t="s">
        <v>187</v>
      </c>
      <c r="B1051" s="3" t="s">
        <v>635</v>
      </c>
      <c r="C1051" s="8"/>
      <c r="D1051" s="8"/>
      <c r="E1051" s="12"/>
      <c r="F1051" s="12"/>
      <c r="G1051" s="8"/>
      <c r="H1051" s="8"/>
      <c r="I1051" s="8"/>
      <c r="J1051" s="8"/>
      <c r="K1051" s="8"/>
      <c r="L1051" s="8"/>
      <c r="M1051" s="8"/>
      <c r="N1051" s="8"/>
    </row>
    <row r="1052" spans="1:14" x14ac:dyDescent="0.2">
      <c r="A1052" s="3" t="s">
        <v>49</v>
      </c>
      <c r="B1052" s="3" t="s">
        <v>636</v>
      </c>
      <c r="C1052" s="13"/>
      <c r="D1052" s="14" t="s">
        <v>228</v>
      </c>
      <c r="E1052" s="15" t="s">
        <v>231</v>
      </c>
      <c r="F1052" s="16"/>
      <c r="G1052" s="13"/>
      <c r="H1052" s="13"/>
      <c r="I1052" s="13"/>
      <c r="J1052" s="13"/>
      <c r="K1052" s="13"/>
      <c r="L1052" s="13"/>
      <c r="M1052" s="13"/>
      <c r="N1052" s="13"/>
    </row>
    <row r="1053" spans="1:14" s="18" customFormat="1" x14ac:dyDescent="0.2">
      <c r="A1053" s="3" t="s">
        <v>49</v>
      </c>
      <c r="B1053" s="3" t="s">
        <v>636</v>
      </c>
      <c r="C1053" s="11" t="s">
        <v>201</v>
      </c>
      <c r="D1053" s="17" t="s">
        <v>202</v>
      </c>
      <c r="E1053" s="11"/>
      <c r="G1053" s="18">
        <v>3684810.8099999996</v>
      </c>
      <c r="H1053" s="18">
        <v>1603746.8599999999</v>
      </c>
      <c r="I1053" s="18">
        <v>503337.30000000005</v>
      </c>
      <c r="J1053" s="18">
        <v>597300.73</v>
      </c>
      <c r="K1053" s="18">
        <v>46597.340000000011</v>
      </c>
      <c r="L1053" s="18">
        <v>93216.87</v>
      </c>
      <c r="M1053" s="18">
        <f t="shared" ref="M1053" si="521">SUM(G1053:L1053)</f>
        <v>6529009.9099999992</v>
      </c>
      <c r="N1053" s="11"/>
    </row>
    <row r="1054" spans="1:14" x14ac:dyDescent="0.2">
      <c r="A1054" s="3" t="s">
        <v>49</v>
      </c>
      <c r="B1054" s="3" t="s">
        <v>636</v>
      </c>
      <c r="C1054" s="8" t="s">
        <v>201</v>
      </c>
      <c r="D1054" s="8" t="s">
        <v>682</v>
      </c>
      <c r="E1054" s="12"/>
      <c r="F1054" s="12">
        <v>853.3</v>
      </c>
      <c r="G1054" s="8">
        <v>4318.3063518106173</v>
      </c>
      <c r="H1054" s="8">
        <v>1879.464268135474</v>
      </c>
      <c r="I1054" s="8">
        <v>589.87144029063643</v>
      </c>
      <c r="J1054" s="8">
        <v>699.98913629438653</v>
      </c>
      <c r="K1054" s="8">
        <v>54.608390952771607</v>
      </c>
      <c r="L1054" s="8">
        <v>109.24278682761046</v>
      </c>
      <c r="M1054" s="8">
        <f t="shared" ref="M1054" si="522">IFERROR(M1053/$F1054,0)</f>
        <v>7651.4823743114957</v>
      </c>
      <c r="N1054" s="8"/>
    </row>
    <row r="1055" spans="1:14" x14ac:dyDescent="0.2">
      <c r="A1055" s="3" t="str">
        <f>A1054</f>
        <v>3200</v>
      </c>
      <c r="B1055" s="3" t="str">
        <f>B1054</f>
        <v>YUMAYUMA 1</v>
      </c>
      <c r="C1055" s="8" t="str">
        <f>C1054</f>
        <v xml:space="preserve">$ </v>
      </c>
      <c r="D1055" s="8" t="s">
        <v>683</v>
      </c>
      <c r="E1055" s="12"/>
      <c r="F1055" s="12">
        <v>886</v>
      </c>
      <c r="G1055" s="8">
        <v>4158.9286794582385</v>
      </c>
      <c r="H1055" s="8">
        <v>1810.0980361173813</v>
      </c>
      <c r="I1055" s="8">
        <v>568.10079006772014</v>
      </c>
      <c r="J1055" s="8">
        <v>674.15432279909703</v>
      </c>
      <c r="K1055" s="8">
        <v>52.592934537246059</v>
      </c>
      <c r="L1055" s="8">
        <v>105.21091422121896</v>
      </c>
      <c r="M1055" s="8">
        <f t="shared" ref="M1055" si="523">IFERROR(M1053/$F1055,0)</f>
        <v>7369.085677200902</v>
      </c>
      <c r="N1055" s="8"/>
    </row>
    <row r="1056" spans="1:14" x14ac:dyDescent="0.2">
      <c r="A1056" s="3" t="s">
        <v>49</v>
      </c>
      <c r="B1056" s="3" t="s">
        <v>636</v>
      </c>
      <c r="C1056" s="8" t="s">
        <v>200</v>
      </c>
      <c r="D1056" s="9" t="s">
        <v>199</v>
      </c>
      <c r="E1056" s="12"/>
      <c r="F1056" s="12"/>
      <c r="G1056" s="12">
        <v>23.002383905939404</v>
      </c>
      <c r="H1056" s="12">
        <v>10.01136906718553</v>
      </c>
      <c r="I1056" s="12">
        <v>3.1420765965401074</v>
      </c>
      <c r="J1056" s="12">
        <v>3.7286420951304846</v>
      </c>
      <c r="K1056" s="12">
        <v>0.29088329332044782</v>
      </c>
      <c r="L1056" s="12">
        <v>0.58190510742939494</v>
      </c>
      <c r="M1056" s="12">
        <f>IFERROR(($M1053/#REF!)*100,0)</f>
        <v>0</v>
      </c>
      <c r="N1056" s="8"/>
    </row>
    <row r="1057" spans="1:14" x14ac:dyDescent="0.2">
      <c r="A1057" s="3" t="s">
        <v>49</v>
      </c>
      <c r="B1057" s="3" t="s">
        <v>636</v>
      </c>
      <c r="C1057" s="8"/>
      <c r="D1057" s="8"/>
      <c r="E1057" s="12"/>
      <c r="F1057" s="12"/>
      <c r="G1057" s="8"/>
      <c r="H1057" s="8"/>
      <c r="I1057" s="8"/>
      <c r="J1057" s="8"/>
      <c r="K1057" s="8"/>
      <c r="L1057" s="8"/>
      <c r="M1057" s="8"/>
      <c r="N1057" s="8"/>
    </row>
    <row r="1058" spans="1:14" x14ac:dyDescent="0.2">
      <c r="A1058" s="3" t="s">
        <v>22</v>
      </c>
      <c r="B1058" s="3" t="s">
        <v>637</v>
      </c>
      <c r="C1058" s="13"/>
      <c r="D1058" s="14" t="s">
        <v>228</v>
      </c>
      <c r="E1058" s="15" t="s">
        <v>230</v>
      </c>
      <c r="F1058" s="16"/>
      <c r="G1058" s="13"/>
      <c r="H1058" s="13"/>
      <c r="I1058" s="13"/>
      <c r="J1058" s="13"/>
      <c r="K1058" s="13"/>
      <c r="L1058" s="13"/>
      <c r="M1058" s="13"/>
      <c r="N1058" s="13"/>
    </row>
    <row r="1059" spans="1:14" s="18" customFormat="1" x14ac:dyDescent="0.2">
      <c r="A1059" s="3" t="s">
        <v>22</v>
      </c>
      <c r="B1059" s="3" t="s">
        <v>637</v>
      </c>
      <c r="C1059" s="11" t="s">
        <v>201</v>
      </c>
      <c r="D1059" s="17" t="s">
        <v>202</v>
      </c>
      <c r="E1059" s="11"/>
      <c r="G1059" s="18">
        <v>3203872.459999999</v>
      </c>
      <c r="H1059" s="18">
        <v>1553594.9</v>
      </c>
      <c r="I1059" s="18">
        <v>589822.25999999989</v>
      </c>
      <c r="J1059" s="18">
        <v>806100.5199999999</v>
      </c>
      <c r="K1059" s="18">
        <v>471525.55000000005</v>
      </c>
      <c r="L1059" s="18">
        <v>65256.30999999999</v>
      </c>
      <c r="M1059" s="18">
        <f t="shared" ref="M1059" si="524">SUM(G1059:L1059)</f>
        <v>6690171.9999999981</v>
      </c>
      <c r="N1059" s="11"/>
    </row>
    <row r="1060" spans="1:14" x14ac:dyDescent="0.2">
      <c r="A1060" s="3" t="s">
        <v>22</v>
      </c>
      <c r="B1060" s="3" t="s">
        <v>637</v>
      </c>
      <c r="C1060" s="8" t="s">
        <v>201</v>
      </c>
      <c r="D1060" s="8" t="s">
        <v>682</v>
      </c>
      <c r="E1060" s="12"/>
      <c r="F1060" s="12">
        <v>715.9</v>
      </c>
      <c r="G1060" s="8">
        <v>4475.3072496158666</v>
      </c>
      <c r="H1060" s="8">
        <v>2170.1283698840621</v>
      </c>
      <c r="I1060" s="8">
        <v>823.88917446570736</v>
      </c>
      <c r="J1060" s="8">
        <v>1125.9959770917726</v>
      </c>
      <c r="K1060" s="8">
        <v>658.64722726637808</v>
      </c>
      <c r="L1060" s="8">
        <v>91.152828607347388</v>
      </c>
      <c r="M1060" s="8">
        <f t="shared" ref="M1060" si="525">IFERROR(M1059/$F1060,0)</f>
        <v>9345.1208269311337</v>
      </c>
      <c r="N1060" s="8"/>
    </row>
    <row r="1061" spans="1:14" x14ac:dyDescent="0.2">
      <c r="A1061" s="3" t="str">
        <f>A1060</f>
        <v>3210</v>
      </c>
      <c r="B1061" s="3" t="str">
        <f>B1060</f>
        <v>YUMAWRAY RD-2</v>
      </c>
      <c r="C1061" s="8" t="str">
        <f>C1060</f>
        <v xml:space="preserve">$ </v>
      </c>
      <c r="D1061" s="8" t="s">
        <v>683</v>
      </c>
      <c r="E1061" s="12"/>
      <c r="F1061" s="12">
        <v>729</v>
      </c>
      <c r="G1061" s="8">
        <v>4394.8867764060342</v>
      </c>
      <c r="H1061" s="8">
        <v>2131.1315500685869</v>
      </c>
      <c r="I1061" s="8">
        <v>809.0840329218106</v>
      </c>
      <c r="J1061" s="8">
        <v>1105.7620301783263</v>
      </c>
      <c r="K1061" s="8">
        <v>646.81145404663926</v>
      </c>
      <c r="L1061" s="8">
        <v>89.514828532235924</v>
      </c>
      <c r="M1061" s="8">
        <f t="shared" ref="M1061" si="526">IFERROR(M1059/$F1061,0)</f>
        <v>9177.1906721536325</v>
      </c>
      <c r="N1061" s="8"/>
    </row>
    <row r="1062" spans="1:14" x14ac:dyDescent="0.2">
      <c r="A1062" s="3" t="s">
        <v>22</v>
      </c>
      <c r="B1062" s="3" t="s">
        <v>637</v>
      </c>
      <c r="C1062" s="8" t="s">
        <v>200</v>
      </c>
      <c r="D1062" s="9" t="s">
        <v>199</v>
      </c>
      <c r="E1062" s="12"/>
      <c r="F1062" s="12"/>
      <c r="G1062" s="12">
        <v>22.946785191396536</v>
      </c>
      <c r="H1062" s="12">
        <v>11.127162173224956</v>
      </c>
      <c r="I1062" s="12">
        <v>4.2244268054677923</v>
      </c>
      <c r="J1062" s="12">
        <v>5.7734556247326552</v>
      </c>
      <c r="K1062" s="12">
        <v>3.3771617451042704</v>
      </c>
      <c r="L1062" s="12">
        <v>0.46737894427707088</v>
      </c>
      <c r="M1062" s="12">
        <f>IFERROR(($M1059/#REF!)*100,0)</f>
        <v>0</v>
      </c>
      <c r="N1062" s="8"/>
    </row>
    <row r="1063" spans="1:14" x14ac:dyDescent="0.2">
      <c r="A1063" s="3" t="s">
        <v>22</v>
      </c>
      <c r="B1063" s="3" t="s">
        <v>637</v>
      </c>
      <c r="C1063" s="8"/>
      <c r="D1063" s="8"/>
      <c r="E1063" s="12"/>
      <c r="F1063" s="12"/>
      <c r="G1063" s="8"/>
      <c r="H1063" s="8"/>
      <c r="I1063" s="8"/>
      <c r="J1063" s="8"/>
      <c r="K1063" s="8"/>
      <c r="L1063" s="8"/>
      <c r="M1063" s="8"/>
      <c r="N1063" s="8"/>
    </row>
    <row r="1064" spans="1:14" x14ac:dyDescent="0.2">
      <c r="A1064" s="3" t="s">
        <v>75</v>
      </c>
      <c r="B1064" s="3" t="s">
        <v>638</v>
      </c>
      <c r="C1064" s="13"/>
      <c r="D1064" s="14" t="s">
        <v>228</v>
      </c>
      <c r="E1064" s="15" t="s">
        <v>229</v>
      </c>
      <c r="F1064" s="16"/>
      <c r="G1064" s="13"/>
      <c r="H1064" s="13"/>
      <c r="I1064" s="13"/>
      <c r="J1064" s="13"/>
      <c r="K1064" s="13"/>
      <c r="L1064" s="13"/>
      <c r="M1064" s="13"/>
      <c r="N1064" s="13"/>
    </row>
    <row r="1065" spans="1:14" s="18" customFormat="1" x14ac:dyDescent="0.2">
      <c r="A1065" s="3" t="s">
        <v>75</v>
      </c>
      <c r="B1065" s="3" t="s">
        <v>638</v>
      </c>
      <c r="C1065" s="11" t="s">
        <v>201</v>
      </c>
      <c r="D1065" s="17" t="s">
        <v>202</v>
      </c>
      <c r="E1065" s="11"/>
      <c r="G1065" s="18">
        <v>1003116.11</v>
      </c>
      <c r="H1065" s="18">
        <v>456126.5799999999</v>
      </c>
      <c r="I1065" s="18">
        <v>151572.15000000002</v>
      </c>
      <c r="J1065" s="18">
        <v>277725.06999999995</v>
      </c>
      <c r="K1065" s="18">
        <v>0</v>
      </c>
      <c r="L1065" s="18">
        <v>21819.34</v>
      </c>
      <c r="M1065" s="18">
        <f t="shared" ref="M1065" si="527">SUM(G1065:L1065)</f>
        <v>1910359.2499999998</v>
      </c>
      <c r="N1065" s="11"/>
    </row>
    <row r="1066" spans="1:14" x14ac:dyDescent="0.2">
      <c r="A1066" s="3" t="s">
        <v>75</v>
      </c>
      <c r="B1066" s="3" t="s">
        <v>638</v>
      </c>
      <c r="C1066" s="8" t="s">
        <v>201</v>
      </c>
      <c r="D1066" s="8" t="s">
        <v>682</v>
      </c>
      <c r="E1066" s="12"/>
      <c r="F1066" s="12">
        <v>181.3</v>
      </c>
      <c r="G1066" s="8">
        <v>5532.9073910645338</v>
      </c>
      <c r="H1066" s="8">
        <v>2515.8664092664085</v>
      </c>
      <c r="I1066" s="8">
        <v>836.02950910093773</v>
      </c>
      <c r="J1066" s="8">
        <v>1531.8536679536676</v>
      </c>
      <c r="K1066" s="8">
        <v>0</v>
      </c>
      <c r="L1066" s="8">
        <v>120.34936569222283</v>
      </c>
      <c r="M1066" s="8">
        <f t="shared" ref="M1066" si="528">IFERROR(M1065/$F1066,0)</f>
        <v>10537.00634307777</v>
      </c>
      <c r="N1066" s="8"/>
    </row>
    <row r="1067" spans="1:14" x14ac:dyDescent="0.2">
      <c r="A1067" s="3" t="str">
        <f>A1066</f>
        <v>3220</v>
      </c>
      <c r="B1067" s="3" t="str">
        <f>B1066</f>
        <v>YUMAIDALIA RJ-3</v>
      </c>
      <c r="C1067" s="8" t="str">
        <f>C1066</f>
        <v xml:space="preserve">$ </v>
      </c>
      <c r="D1067" s="8" t="s">
        <v>683</v>
      </c>
      <c r="E1067" s="12"/>
      <c r="F1067" s="12">
        <v>172</v>
      </c>
      <c r="G1067" s="8">
        <v>5832.0704069767444</v>
      </c>
      <c r="H1067" s="8">
        <v>2651.8987209302318</v>
      </c>
      <c r="I1067" s="8">
        <v>881.23343023255825</v>
      </c>
      <c r="J1067" s="8">
        <v>1614.6806395348833</v>
      </c>
      <c r="K1067" s="8">
        <v>0</v>
      </c>
      <c r="L1067" s="8">
        <v>126.85662790697674</v>
      </c>
      <c r="M1067" s="8">
        <f t="shared" ref="M1067" si="529">IFERROR(M1065/$F1067,0)</f>
        <v>11106.739825581393</v>
      </c>
      <c r="N1067" s="8"/>
    </row>
    <row r="1068" spans="1:14" x14ac:dyDescent="0.2">
      <c r="A1068" s="3" t="s">
        <v>75</v>
      </c>
      <c r="B1068" s="3" t="s">
        <v>638</v>
      </c>
      <c r="C1068" s="8" t="s">
        <v>200</v>
      </c>
      <c r="D1068" s="9" t="s">
        <v>199</v>
      </c>
      <c r="E1068" s="12"/>
      <c r="F1068" s="12"/>
      <c r="G1068" s="12">
        <v>25.083112700631268</v>
      </c>
      <c r="H1068" s="12">
        <v>11.405533514852536</v>
      </c>
      <c r="I1068" s="12">
        <v>3.790090980322296</v>
      </c>
      <c r="J1068" s="12">
        <v>6.9445691891048451</v>
      </c>
      <c r="K1068" s="12">
        <v>0</v>
      </c>
      <c r="L1068" s="12">
        <v>0.54559682455243586</v>
      </c>
      <c r="M1068" s="12">
        <f>IFERROR(($M1065/#REF!)*100,0)</f>
        <v>0</v>
      </c>
      <c r="N1068" s="8"/>
    </row>
    <row r="1069" spans="1:14" x14ac:dyDescent="0.2">
      <c r="A1069" s="3" t="s">
        <v>75</v>
      </c>
      <c r="B1069" s="3" t="s">
        <v>638</v>
      </c>
      <c r="C1069" s="8"/>
      <c r="D1069" s="8"/>
      <c r="E1069" s="12"/>
      <c r="F1069" s="12"/>
      <c r="G1069" s="8"/>
      <c r="H1069" s="8"/>
      <c r="I1069" s="8"/>
      <c r="J1069" s="8"/>
      <c r="K1069" s="8"/>
      <c r="L1069" s="8"/>
      <c r="M1069" s="8"/>
      <c r="N1069" s="8"/>
    </row>
    <row r="1070" spans="1:14" x14ac:dyDescent="0.2">
      <c r="A1070" s="3" t="s">
        <v>185</v>
      </c>
      <c r="B1070" s="3" t="s">
        <v>639</v>
      </c>
      <c r="C1070" s="13"/>
      <c r="D1070" s="14" t="s">
        <v>228</v>
      </c>
      <c r="E1070" s="15" t="s">
        <v>227</v>
      </c>
      <c r="F1070" s="16"/>
      <c r="G1070" s="13"/>
      <c r="H1070" s="13"/>
      <c r="I1070" s="13"/>
      <c r="J1070" s="13"/>
      <c r="K1070" s="13"/>
      <c r="L1070" s="13"/>
      <c r="M1070" s="13"/>
      <c r="N1070" s="13"/>
    </row>
    <row r="1071" spans="1:14" s="18" customFormat="1" x14ac:dyDescent="0.2">
      <c r="A1071" s="3" t="s">
        <v>185</v>
      </c>
      <c r="B1071" s="3" t="s">
        <v>639</v>
      </c>
      <c r="C1071" s="11" t="s">
        <v>201</v>
      </c>
      <c r="D1071" s="17" t="s">
        <v>202</v>
      </c>
      <c r="E1071" s="11"/>
      <c r="G1071" s="18">
        <v>547692.77</v>
      </c>
      <c r="H1071" s="18">
        <v>243068.31999999998</v>
      </c>
      <c r="I1071" s="18">
        <v>79823.320000000007</v>
      </c>
      <c r="J1071" s="18">
        <v>11275.64</v>
      </c>
      <c r="K1071" s="18">
        <v>0</v>
      </c>
      <c r="L1071" s="18">
        <v>3977.46</v>
      </c>
      <c r="M1071" s="18">
        <f t="shared" ref="M1071" si="530">SUM(G1071:L1071)</f>
        <v>885837.50999999989</v>
      </c>
      <c r="N1071" s="11"/>
    </row>
    <row r="1072" spans="1:14" x14ac:dyDescent="0.2">
      <c r="A1072" s="3" t="s">
        <v>185</v>
      </c>
      <c r="B1072" s="3" t="s">
        <v>639</v>
      </c>
      <c r="C1072" s="8" t="s">
        <v>201</v>
      </c>
      <c r="D1072" s="8" t="s">
        <v>682</v>
      </c>
      <c r="E1072" s="12"/>
      <c r="F1072" s="12">
        <v>59.5</v>
      </c>
      <c r="G1072" s="8">
        <v>9204.9205042016802</v>
      </c>
      <c r="H1072" s="8">
        <v>4085.1818487394953</v>
      </c>
      <c r="I1072" s="8">
        <v>1341.5684033613447</v>
      </c>
      <c r="J1072" s="8">
        <v>189.50655462184872</v>
      </c>
      <c r="K1072" s="8">
        <v>0</v>
      </c>
      <c r="L1072" s="8">
        <v>66.848067226890763</v>
      </c>
      <c r="M1072" s="8">
        <f t="shared" ref="M1072" si="531">IFERROR(M1071/$F1072,0)</f>
        <v>14888.025378151258</v>
      </c>
      <c r="N1072" s="8"/>
    </row>
    <row r="1073" spans="1:14" x14ac:dyDescent="0.2">
      <c r="A1073" s="3" t="str">
        <f>A1072</f>
        <v>3230</v>
      </c>
      <c r="B1073" s="3" t="str">
        <f>B1072</f>
        <v>YUMALIBERTY J-4</v>
      </c>
      <c r="C1073" s="8" t="str">
        <f>C1072</f>
        <v xml:space="preserve">$ </v>
      </c>
      <c r="D1073" s="8" t="s">
        <v>683</v>
      </c>
      <c r="E1073" s="12"/>
      <c r="F1073" s="12">
        <v>68</v>
      </c>
      <c r="G1073" s="8">
        <v>8054.3054411764706</v>
      </c>
      <c r="H1073" s="8">
        <v>3574.5341176470583</v>
      </c>
      <c r="I1073" s="8">
        <v>1173.8723529411766</v>
      </c>
      <c r="J1073" s="8">
        <v>165.81823529411764</v>
      </c>
      <c r="K1073" s="8">
        <v>0</v>
      </c>
      <c r="L1073" s="8">
        <v>58.492058823529412</v>
      </c>
      <c r="M1073" s="8">
        <f t="shared" ref="M1073" si="532">IFERROR(M1071/$F1073,0)</f>
        <v>13027.022205882351</v>
      </c>
      <c r="N1073" s="8"/>
    </row>
    <row r="1074" spans="1:14" x14ac:dyDescent="0.2">
      <c r="A1074" s="3" t="s">
        <v>185</v>
      </c>
      <c r="B1074" s="3" t="s">
        <v>639</v>
      </c>
      <c r="C1074" s="8" t="s">
        <v>200</v>
      </c>
      <c r="D1074" s="9" t="s">
        <v>199</v>
      </c>
      <c r="E1074" s="12"/>
      <c r="F1074" s="12"/>
      <c r="G1074" s="12">
        <v>29.597670372656989</v>
      </c>
      <c r="H1074" s="12">
        <v>13.135568711990679</v>
      </c>
      <c r="I1074" s="12">
        <v>4.313703672610318</v>
      </c>
      <c r="J1074" s="12">
        <v>0.60934285468246374</v>
      </c>
      <c r="K1074" s="12">
        <v>0</v>
      </c>
      <c r="L1074" s="12">
        <v>0.21494450255464989</v>
      </c>
      <c r="M1074" s="12">
        <f>IFERROR(($M1071/#REF!)*100,0)</f>
        <v>0</v>
      </c>
      <c r="N1074" s="8"/>
    </row>
    <row r="1075" spans="1:14" x14ac:dyDescent="0.2">
      <c r="A1075" s="3" t="s">
        <v>185</v>
      </c>
      <c r="B1075" s="3" t="s">
        <v>639</v>
      </c>
      <c r="C1075" s="8"/>
      <c r="D1075" s="8"/>
      <c r="E1075" s="12"/>
      <c r="F1075" s="12"/>
      <c r="G1075" s="8"/>
      <c r="H1075" s="8"/>
      <c r="I1075" s="8"/>
      <c r="J1075" s="8"/>
      <c r="K1075" s="8"/>
      <c r="L1075" s="8"/>
      <c r="M1075" s="8"/>
      <c r="N1075" s="8"/>
    </row>
    <row r="1076" spans="1:14" x14ac:dyDescent="0.2">
      <c r="A1076" s="3" t="s">
        <v>122</v>
      </c>
      <c r="B1076" s="3" t="s">
        <v>640</v>
      </c>
      <c r="C1076" s="13"/>
      <c r="D1076" s="14"/>
      <c r="E1076" s="15" t="s">
        <v>226</v>
      </c>
      <c r="F1076" s="16"/>
      <c r="G1076" s="13"/>
      <c r="H1076" s="13"/>
      <c r="I1076" s="13"/>
      <c r="J1076" s="13"/>
      <c r="K1076" s="13"/>
      <c r="L1076" s="13"/>
      <c r="M1076" s="13"/>
      <c r="N1076" s="13"/>
    </row>
    <row r="1077" spans="1:14" s="18" customFormat="1" x14ac:dyDescent="0.2">
      <c r="A1077" s="3" t="s">
        <v>122</v>
      </c>
      <c r="B1077" s="3" t="s">
        <v>640</v>
      </c>
      <c r="C1077" s="11" t="s">
        <v>201</v>
      </c>
      <c r="D1077" s="17" t="s">
        <v>202</v>
      </c>
      <c r="E1077" s="11"/>
      <c r="G1077" s="18">
        <v>69105053.850000009</v>
      </c>
      <c r="H1077" s="18">
        <v>23143854.750000011</v>
      </c>
      <c r="I1077" s="18">
        <v>23994093.169999998</v>
      </c>
      <c r="J1077" s="18">
        <v>8111079.4200000009</v>
      </c>
      <c r="K1077" s="18">
        <v>1480173.6</v>
      </c>
      <c r="L1077" s="18">
        <v>1292972.7800000003</v>
      </c>
      <c r="M1077" s="18">
        <f t="shared" ref="M1077" si="533">SUM(G1077:L1077)</f>
        <v>127127227.57000002</v>
      </c>
      <c r="N1077" s="11"/>
    </row>
    <row r="1078" spans="1:14" x14ac:dyDescent="0.2">
      <c r="A1078" s="3" t="s">
        <v>122</v>
      </c>
      <c r="B1078" s="3" t="s">
        <v>640</v>
      </c>
      <c r="C1078" s="8" t="s">
        <v>201</v>
      </c>
      <c r="D1078" s="8" t="s">
        <v>682</v>
      </c>
      <c r="E1078" s="12"/>
      <c r="F1078" s="12">
        <v>20290</v>
      </c>
      <c r="G1078" s="8">
        <v>3405.8676121241997</v>
      </c>
      <c r="H1078" s="8">
        <v>1140.6532651552495</v>
      </c>
      <c r="I1078" s="8">
        <v>1182.5575736816165</v>
      </c>
      <c r="J1078" s="8">
        <v>399.75748743223267</v>
      </c>
      <c r="K1078" s="8">
        <v>72.950892065056678</v>
      </c>
      <c r="L1078" s="8">
        <v>63.724631838344024</v>
      </c>
      <c r="M1078" s="8">
        <f t="shared" ref="M1078" si="534">IFERROR(M1077/$F1078,0)</f>
        <v>6265.5114622966994</v>
      </c>
      <c r="N1078" s="8"/>
    </row>
    <row r="1079" spans="1:14" x14ac:dyDescent="0.2">
      <c r="A1079" s="3" t="str">
        <f>A1078</f>
        <v>8001</v>
      </c>
      <c r="B1079" s="3" t="str">
        <f>B1078</f>
        <v>CHARTER SCHO</v>
      </c>
      <c r="C1079" s="8" t="str">
        <f>C1078</f>
        <v xml:space="preserve">$ </v>
      </c>
      <c r="D1079" s="8" t="s">
        <v>683</v>
      </c>
      <c r="E1079" s="12"/>
      <c r="F1079" s="12">
        <v>22003</v>
      </c>
      <c r="G1079" s="8">
        <v>3140.7105326546384</v>
      </c>
      <c r="H1079" s="8">
        <v>1051.8499636413221</v>
      </c>
      <c r="I1079" s="8">
        <v>1090.4918951961095</v>
      </c>
      <c r="J1079" s="8">
        <v>368.6351597509431</v>
      </c>
      <c r="K1079" s="8">
        <v>67.271444802981421</v>
      </c>
      <c r="L1079" s="8">
        <v>58.763476798618385</v>
      </c>
      <c r="M1079" s="8">
        <f t="shared" ref="M1079" si="535">IFERROR(M1077/$F1079,0)</f>
        <v>5777.7224728446135</v>
      </c>
      <c r="N1079" s="8"/>
    </row>
    <row r="1080" spans="1:14" x14ac:dyDescent="0.2">
      <c r="A1080" s="3" t="s">
        <v>122</v>
      </c>
      <c r="B1080" s="3" t="s">
        <v>640</v>
      </c>
      <c r="C1080" s="8" t="s">
        <v>200</v>
      </c>
      <c r="D1080" s="9" t="s">
        <v>199</v>
      </c>
      <c r="E1080" s="12"/>
      <c r="F1080" s="12"/>
      <c r="G1080" s="12">
        <v>21.070338688019906</v>
      </c>
      <c r="H1080" s="12">
        <v>7.0566308968853857</v>
      </c>
      <c r="I1080" s="12">
        <v>7.3158711474443781</v>
      </c>
      <c r="J1080" s="12">
        <v>2.4730925016829004</v>
      </c>
      <c r="K1080" s="12">
        <v>0.45130938088496542</v>
      </c>
      <c r="L1080" s="12">
        <v>0.39423128803466884</v>
      </c>
      <c r="M1080" s="12">
        <f>IFERROR(($M1077/#REF!)*100,0)</f>
        <v>0</v>
      </c>
      <c r="N1080" s="8"/>
    </row>
    <row r="1081" spans="1:14" x14ac:dyDescent="0.2">
      <c r="A1081" s="3" t="s">
        <v>122</v>
      </c>
      <c r="B1081" s="3" t="s">
        <v>640</v>
      </c>
      <c r="C1081" s="8"/>
      <c r="D1081" s="8"/>
      <c r="E1081" s="12"/>
      <c r="F1081" s="12"/>
      <c r="G1081" s="8"/>
      <c r="H1081" s="8"/>
      <c r="I1081" s="8"/>
      <c r="J1081" s="8"/>
      <c r="K1081" s="8"/>
      <c r="L1081" s="8"/>
      <c r="M1081" s="8"/>
      <c r="N1081" s="8"/>
    </row>
    <row r="1082" spans="1:14" x14ac:dyDescent="0.2">
      <c r="A1082" s="3" t="s">
        <v>121</v>
      </c>
      <c r="B1082" s="3" t="s">
        <v>641</v>
      </c>
      <c r="C1082" s="13"/>
      <c r="D1082" s="14"/>
      <c r="E1082" s="15" t="s">
        <v>225</v>
      </c>
      <c r="F1082" s="16"/>
      <c r="G1082" s="13"/>
      <c r="H1082" s="13"/>
      <c r="I1082" s="13"/>
      <c r="J1082" s="13"/>
      <c r="K1082" s="13"/>
      <c r="L1082" s="13"/>
      <c r="M1082" s="13"/>
      <c r="N1082" s="13"/>
    </row>
    <row r="1083" spans="1:14" s="18" customFormat="1" x14ac:dyDescent="0.2">
      <c r="A1083" s="3" t="s">
        <v>121</v>
      </c>
      <c r="B1083" s="3" t="s">
        <v>641</v>
      </c>
      <c r="C1083" s="11" t="s">
        <v>201</v>
      </c>
      <c r="D1083" s="17" t="s">
        <v>202</v>
      </c>
      <c r="E1083" s="11"/>
      <c r="G1083" s="18">
        <v>0</v>
      </c>
      <c r="H1083" s="18">
        <v>0</v>
      </c>
      <c r="I1083" s="18">
        <v>0</v>
      </c>
      <c r="J1083" s="18">
        <v>0</v>
      </c>
      <c r="K1083" s="18">
        <v>0</v>
      </c>
      <c r="L1083" s="18">
        <v>0</v>
      </c>
      <c r="M1083" s="18">
        <f t="shared" ref="M1083" si="536">SUM(G1083:L1083)</f>
        <v>0</v>
      </c>
      <c r="N1083" s="11"/>
    </row>
    <row r="1084" spans="1:14" x14ac:dyDescent="0.2">
      <c r="A1084" s="3" t="s">
        <v>121</v>
      </c>
      <c r="B1084" s="3" t="s">
        <v>641</v>
      </c>
      <c r="C1084" s="8" t="s">
        <v>201</v>
      </c>
      <c r="D1084" s="8" t="s">
        <v>682</v>
      </c>
      <c r="E1084" s="12"/>
      <c r="F1084" s="12"/>
      <c r="G1084" s="8"/>
      <c r="H1084" s="8"/>
      <c r="I1084" s="8"/>
      <c r="J1084" s="8"/>
      <c r="K1084" s="8"/>
      <c r="L1084" s="8"/>
      <c r="M1084" s="8"/>
      <c r="N1084" s="8"/>
    </row>
    <row r="1085" spans="1:14" x14ac:dyDescent="0.2">
      <c r="A1085" s="3" t="s">
        <v>121</v>
      </c>
      <c r="B1085" s="3" t="s">
        <v>641</v>
      </c>
      <c r="C1085" s="8" t="s">
        <v>200</v>
      </c>
      <c r="D1085" s="9" t="s">
        <v>199</v>
      </c>
      <c r="E1085" s="12"/>
      <c r="F1085" s="12"/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f>IFERROR(($M1083/#REF!)*100,0)</f>
        <v>0</v>
      </c>
      <c r="N1085" s="8"/>
    </row>
    <row r="1086" spans="1:14" x14ac:dyDescent="0.2">
      <c r="A1086" s="3" t="s">
        <v>121</v>
      </c>
      <c r="B1086" s="3" t="s">
        <v>641</v>
      </c>
      <c r="C1086" s="8"/>
      <c r="D1086" s="8"/>
      <c r="E1086" s="12"/>
      <c r="F1086" s="12"/>
      <c r="G1086" s="8"/>
      <c r="H1086" s="8"/>
      <c r="I1086" s="8"/>
      <c r="J1086" s="8"/>
      <c r="K1086" s="8"/>
      <c r="L1086" s="8"/>
      <c r="M1086" s="8"/>
      <c r="N1086" s="8"/>
    </row>
    <row r="1087" spans="1:14" x14ac:dyDescent="0.2">
      <c r="A1087" s="3" t="s">
        <v>198</v>
      </c>
      <c r="B1087" s="3" t="s">
        <v>677</v>
      </c>
      <c r="C1087" s="13"/>
      <c r="D1087" s="14"/>
      <c r="E1087" s="7" t="s">
        <v>676</v>
      </c>
      <c r="F1087" s="16"/>
      <c r="G1087" s="13"/>
      <c r="H1087" s="13"/>
      <c r="I1087" s="13"/>
      <c r="J1087" s="13"/>
      <c r="K1087" s="13"/>
      <c r="L1087" s="13"/>
      <c r="M1087" s="13"/>
      <c r="N1087" s="13"/>
    </row>
    <row r="1088" spans="1:14" s="18" customFormat="1" x14ac:dyDescent="0.2">
      <c r="A1088" s="3" t="s">
        <v>198</v>
      </c>
      <c r="B1088" s="3" t="s">
        <v>677</v>
      </c>
      <c r="C1088" s="11" t="s">
        <v>201</v>
      </c>
      <c r="D1088" s="17" t="s">
        <v>202</v>
      </c>
      <c r="E1088" s="11"/>
      <c r="G1088" s="18">
        <v>0</v>
      </c>
      <c r="H1088" s="18">
        <v>0</v>
      </c>
      <c r="I1088" s="18">
        <v>0</v>
      </c>
      <c r="J1088" s="18">
        <v>0</v>
      </c>
      <c r="K1088" s="18">
        <v>0</v>
      </c>
      <c r="L1088" s="18">
        <v>0</v>
      </c>
      <c r="M1088" s="18">
        <f t="shared" ref="M1088" si="537">SUM(G1088:L1088)</f>
        <v>0</v>
      </c>
      <c r="N1088" s="11"/>
    </row>
    <row r="1089" spans="1:14" x14ac:dyDescent="0.2">
      <c r="A1089" s="3" t="s">
        <v>198</v>
      </c>
      <c r="B1089" s="3" t="s">
        <v>677</v>
      </c>
      <c r="C1089" s="8" t="s">
        <v>201</v>
      </c>
      <c r="D1089" s="8" t="s">
        <v>682</v>
      </c>
      <c r="E1089" s="12"/>
      <c r="F1089" s="12"/>
      <c r="G1089" s="8"/>
      <c r="H1089" s="8"/>
      <c r="I1089" s="8"/>
      <c r="J1089" s="8"/>
      <c r="K1089" s="8"/>
      <c r="L1089" s="8"/>
      <c r="M1089" s="8"/>
      <c r="N1089" s="8"/>
    </row>
    <row r="1090" spans="1:14" x14ac:dyDescent="0.2">
      <c r="A1090" s="3" t="s">
        <v>198</v>
      </c>
      <c r="B1090" s="3" t="s">
        <v>677</v>
      </c>
      <c r="C1090" s="8" t="s">
        <v>200</v>
      </c>
      <c r="D1090" s="9" t="s">
        <v>199</v>
      </c>
      <c r="E1090" s="12"/>
      <c r="F1090" s="12"/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f>IFERROR(($M1088/#REF!)*100,0)</f>
        <v>0</v>
      </c>
      <c r="N1090" s="8"/>
    </row>
    <row r="1091" spans="1:14" x14ac:dyDescent="0.2">
      <c r="A1091" s="3" t="s">
        <v>198</v>
      </c>
      <c r="B1091" s="3" t="s">
        <v>677</v>
      </c>
      <c r="C1091" s="8"/>
      <c r="D1091" s="8"/>
      <c r="E1091" s="12"/>
      <c r="F1091" s="12"/>
      <c r="G1091" s="8"/>
      <c r="H1091" s="8"/>
      <c r="I1091" s="8"/>
      <c r="J1091" s="8"/>
      <c r="K1091" s="8"/>
      <c r="L1091" s="8"/>
      <c r="M1091" s="8"/>
      <c r="N1091" s="8"/>
    </row>
    <row r="1092" spans="1:14" x14ac:dyDescent="0.2">
      <c r="A1092" s="6" t="s">
        <v>673</v>
      </c>
      <c r="B1092" s="3" t="s">
        <v>674</v>
      </c>
      <c r="C1092" s="13"/>
      <c r="D1092" s="14"/>
      <c r="E1092" s="7" t="s">
        <v>675</v>
      </c>
      <c r="F1092" s="16"/>
      <c r="G1092" s="13"/>
      <c r="H1092" s="13"/>
      <c r="I1092" s="13"/>
      <c r="J1092" s="13"/>
      <c r="K1092" s="13"/>
      <c r="L1092" s="13"/>
      <c r="M1092" s="13"/>
      <c r="N1092" s="13"/>
    </row>
    <row r="1093" spans="1:14" s="18" customFormat="1" x14ac:dyDescent="0.2">
      <c r="A1093" s="6" t="s">
        <v>673</v>
      </c>
      <c r="B1093" s="3" t="s">
        <v>674</v>
      </c>
      <c r="C1093" s="11" t="s">
        <v>201</v>
      </c>
      <c r="D1093" s="17" t="s">
        <v>202</v>
      </c>
      <c r="E1093" s="11"/>
      <c r="G1093" s="18">
        <v>0</v>
      </c>
      <c r="H1093" s="18">
        <v>0</v>
      </c>
      <c r="I1093" s="18">
        <v>0</v>
      </c>
      <c r="J1093" s="18">
        <v>0</v>
      </c>
      <c r="K1093" s="18">
        <v>0</v>
      </c>
      <c r="L1093" s="18">
        <v>0</v>
      </c>
      <c r="M1093" s="18">
        <f t="shared" ref="M1093" si="538">SUM(G1093:L1093)</f>
        <v>0</v>
      </c>
      <c r="N1093" s="11"/>
    </row>
    <row r="1094" spans="1:14" x14ac:dyDescent="0.2">
      <c r="A1094" s="6" t="s">
        <v>673</v>
      </c>
      <c r="B1094" s="3" t="s">
        <v>674</v>
      </c>
      <c r="C1094" s="8" t="s">
        <v>201</v>
      </c>
      <c r="D1094" s="8" t="s">
        <v>682</v>
      </c>
      <c r="E1094" s="12"/>
      <c r="F1094" s="12"/>
      <c r="G1094" s="8"/>
      <c r="H1094" s="8"/>
      <c r="I1094" s="8"/>
      <c r="J1094" s="8"/>
      <c r="K1094" s="8"/>
      <c r="L1094" s="8"/>
      <c r="M1094" s="8"/>
      <c r="N1094" s="8"/>
    </row>
    <row r="1095" spans="1:14" x14ac:dyDescent="0.2">
      <c r="A1095" s="6" t="s">
        <v>673</v>
      </c>
      <c r="B1095" s="3" t="s">
        <v>674</v>
      </c>
      <c r="C1095" s="8" t="s">
        <v>200</v>
      </c>
      <c r="D1095" s="9" t="s">
        <v>199</v>
      </c>
      <c r="E1095" s="12"/>
      <c r="F1095" s="12"/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f>IFERROR(($M1093/#REF!)*100,0)</f>
        <v>0</v>
      </c>
      <c r="N1095" s="8"/>
    </row>
    <row r="1096" spans="1:14" x14ac:dyDescent="0.2">
      <c r="A1096" s="6" t="s">
        <v>673</v>
      </c>
      <c r="B1096" s="3" t="s">
        <v>674</v>
      </c>
      <c r="C1096" s="8"/>
      <c r="D1096" s="8"/>
      <c r="E1096" s="12"/>
      <c r="F1096" s="12"/>
      <c r="G1096" s="8"/>
      <c r="H1096" s="8"/>
      <c r="I1096" s="8"/>
      <c r="J1096" s="8"/>
      <c r="K1096" s="8"/>
      <c r="L1096" s="8"/>
      <c r="M1096" s="8"/>
      <c r="N1096" s="8"/>
    </row>
    <row r="1097" spans="1:14" x14ac:dyDescent="0.2">
      <c r="A1097" s="6" t="s">
        <v>679</v>
      </c>
      <c r="B1097" s="3" t="s">
        <v>681</v>
      </c>
      <c r="C1097" s="4"/>
      <c r="D1097" s="5"/>
      <c r="E1097" s="7" t="s">
        <v>680</v>
      </c>
      <c r="F1097" s="16"/>
      <c r="G1097" s="13"/>
      <c r="H1097" s="13"/>
      <c r="I1097" s="13"/>
      <c r="J1097" s="13"/>
      <c r="K1097" s="13"/>
      <c r="L1097" s="13"/>
      <c r="M1097" s="13"/>
      <c r="N1097" s="13"/>
    </row>
    <row r="1098" spans="1:14" s="18" customFormat="1" x14ac:dyDescent="0.2">
      <c r="A1098" s="6" t="s">
        <v>679</v>
      </c>
      <c r="B1098" s="3" t="s">
        <v>681</v>
      </c>
      <c r="C1098" s="11" t="s">
        <v>201</v>
      </c>
      <c r="D1098" s="17" t="s">
        <v>202</v>
      </c>
      <c r="E1098" s="11"/>
      <c r="G1098" s="18">
        <v>0</v>
      </c>
      <c r="H1098" s="18">
        <v>0</v>
      </c>
      <c r="I1098" s="18">
        <v>0</v>
      </c>
      <c r="J1098" s="18">
        <v>0</v>
      </c>
      <c r="K1098" s="18">
        <v>0</v>
      </c>
      <c r="L1098" s="18">
        <v>0</v>
      </c>
      <c r="M1098" s="18">
        <f t="shared" ref="M1098" si="539">SUM(G1098:L1098)</f>
        <v>0</v>
      </c>
      <c r="N1098" s="11"/>
    </row>
    <row r="1099" spans="1:14" x14ac:dyDescent="0.2">
      <c r="A1099" s="6" t="s">
        <v>679</v>
      </c>
      <c r="B1099" s="3" t="s">
        <v>681</v>
      </c>
      <c r="C1099" s="8" t="s">
        <v>201</v>
      </c>
      <c r="D1099" s="8" t="s">
        <v>682</v>
      </c>
      <c r="E1099" s="12"/>
      <c r="F1099" s="12"/>
      <c r="G1099" s="8"/>
      <c r="H1099" s="8"/>
      <c r="I1099" s="8"/>
      <c r="J1099" s="8"/>
      <c r="K1099" s="8"/>
      <c r="L1099" s="8"/>
      <c r="M1099" s="8"/>
      <c r="N1099" s="8"/>
    </row>
    <row r="1100" spans="1:14" x14ac:dyDescent="0.2">
      <c r="A1100" s="6" t="s">
        <v>679</v>
      </c>
      <c r="B1100" s="3" t="s">
        <v>681</v>
      </c>
      <c r="C1100" s="8" t="s">
        <v>200</v>
      </c>
      <c r="D1100" s="9" t="s">
        <v>199</v>
      </c>
      <c r="E1100" s="12"/>
      <c r="F1100" s="12"/>
      <c r="G1100" s="12">
        <v>0</v>
      </c>
      <c r="H1100" s="12">
        <v>0</v>
      </c>
      <c r="I1100" s="12">
        <v>0</v>
      </c>
      <c r="J1100" s="12">
        <v>0</v>
      </c>
      <c r="K1100" s="12">
        <v>0</v>
      </c>
      <c r="L1100" s="12">
        <v>0</v>
      </c>
      <c r="M1100" s="12">
        <f>IFERROR(($M1098/#REF!)*100,0)</f>
        <v>0</v>
      </c>
      <c r="N1100" s="8"/>
    </row>
    <row r="1101" spans="1:14" x14ac:dyDescent="0.2">
      <c r="A1101" s="6" t="s">
        <v>679</v>
      </c>
      <c r="B1101" s="3" t="s">
        <v>681</v>
      </c>
      <c r="C1101" s="8"/>
      <c r="D1101" s="8"/>
      <c r="E1101" s="12"/>
      <c r="F1101" s="12"/>
      <c r="G1101" s="8"/>
      <c r="H1101" s="8"/>
      <c r="I1101" s="8"/>
      <c r="J1101" s="8"/>
      <c r="K1101" s="8"/>
      <c r="L1101" s="8"/>
      <c r="M1101" s="8"/>
      <c r="N1101" s="8"/>
    </row>
    <row r="1102" spans="1:14" x14ac:dyDescent="0.2">
      <c r="A1102" s="3" t="s">
        <v>33</v>
      </c>
      <c r="B1102" s="3" t="s">
        <v>642</v>
      </c>
      <c r="C1102" s="13"/>
      <c r="D1102" s="13"/>
      <c r="E1102" s="16" t="s">
        <v>224</v>
      </c>
      <c r="F1102" s="16"/>
      <c r="G1102" s="13"/>
      <c r="H1102" s="13"/>
      <c r="I1102" s="13"/>
      <c r="J1102" s="13"/>
      <c r="K1102" s="13"/>
      <c r="L1102" s="13"/>
      <c r="M1102" s="13"/>
      <c r="N1102" s="13"/>
    </row>
    <row r="1103" spans="1:14" s="18" customFormat="1" x14ac:dyDescent="0.2">
      <c r="A1103" s="3" t="s">
        <v>33</v>
      </c>
      <c r="B1103" s="3" t="s">
        <v>642</v>
      </c>
      <c r="C1103" s="11" t="s">
        <v>201</v>
      </c>
      <c r="D1103" s="17" t="s">
        <v>202</v>
      </c>
      <c r="E1103" s="11"/>
      <c r="G1103" s="18">
        <v>1778449.09</v>
      </c>
      <c r="H1103" s="18">
        <v>819375.42</v>
      </c>
      <c r="I1103" s="18">
        <v>7834110.1500000004</v>
      </c>
      <c r="J1103" s="18">
        <v>990113.72</v>
      </c>
      <c r="K1103" s="18">
        <v>0</v>
      </c>
      <c r="L1103" s="18">
        <v>2000</v>
      </c>
      <c r="M1103" s="18">
        <f t="shared" ref="M1103" si="540">SUM(G1103:L1103)</f>
        <v>11424048.380000001</v>
      </c>
      <c r="N1103" s="11"/>
    </row>
    <row r="1104" spans="1:14" x14ac:dyDescent="0.2">
      <c r="A1104" s="3" t="s">
        <v>33</v>
      </c>
      <c r="B1104" s="3" t="s">
        <v>642</v>
      </c>
      <c r="C1104" s="8"/>
      <c r="D1104" s="8"/>
      <c r="E1104" s="12"/>
      <c r="F1104" s="12"/>
      <c r="G1104" s="8"/>
      <c r="H1104" s="8"/>
      <c r="I1104" s="8"/>
      <c r="J1104" s="8"/>
      <c r="K1104" s="8"/>
      <c r="L1104" s="8"/>
      <c r="M1104" s="8"/>
      <c r="N1104" s="8"/>
    </row>
    <row r="1105" spans="1:14" x14ac:dyDescent="0.2">
      <c r="A1105" s="3" t="s">
        <v>33</v>
      </c>
      <c r="B1105" s="3" t="s">
        <v>642</v>
      </c>
      <c r="C1105" s="8" t="s">
        <v>200</v>
      </c>
      <c r="D1105" s="9" t="s">
        <v>199</v>
      </c>
      <c r="E1105" s="12"/>
      <c r="F1105" s="12"/>
      <c r="G1105" s="12">
        <v>10.696456351843276</v>
      </c>
      <c r="H1105" s="12">
        <v>4.9281216229828946</v>
      </c>
      <c r="I1105" s="12">
        <v>47.118142288237991</v>
      </c>
      <c r="J1105" s="12">
        <v>5.9550246610327058</v>
      </c>
      <c r="K1105" s="12">
        <v>0</v>
      </c>
      <c r="L1105" s="12">
        <v>1.2028971098456662E-2</v>
      </c>
      <c r="M1105" s="12">
        <f>IFERROR(($M1103/#REF!)*100,0)</f>
        <v>0</v>
      </c>
      <c r="N1105" s="8"/>
    </row>
    <row r="1106" spans="1:14" x14ac:dyDescent="0.2">
      <c r="A1106" s="3" t="s">
        <v>33</v>
      </c>
      <c r="B1106" s="3" t="s">
        <v>642</v>
      </c>
      <c r="C1106" s="8"/>
      <c r="D1106" s="9"/>
      <c r="E1106" s="12"/>
      <c r="F1106" s="12"/>
      <c r="G1106" s="8"/>
      <c r="H1106" s="8"/>
      <c r="I1106" s="8"/>
      <c r="J1106" s="8"/>
      <c r="K1106" s="8"/>
      <c r="L1106" s="8"/>
      <c r="M1106" s="8"/>
      <c r="N1106" s="8"/>
    </row>
    <row r="1107" spans="1:14" x14ac:dyDescent="0.2">
      <c r="A1107" s="3" t="s">
        <v>155</v>
      </c>
      <c r="B1107" s="3" t="s">
        <v>643</v>
      </c>
      <c r="C1107" s="13"/>
      <c r="D1107" s="14"/>
      <c r="E1107" s="16" t="s">
        <v>223</v>
      </c>
      <c r="F1107" s="16"/>
      <c r="G1107" s="13"/>
      <c r="H1107" s="13"/>
      <c r="I1107" s="13"/>
      <c r="J1107" s="13"/>
      <c r="K1107" s="13"/>
      <c r="L1107" s="13"/>
      <c r="M1107" s="13"/>
      <c r="N1107" s="13"/>
    </row>
    <row r="1108" spans="1:14" s="18" customFormat="1" x14ac:dyDescent="0.2">
      <c r="A1108" s="3" t="s">
        <v>155</v>
      </c>
      <c r="B1108" s="3" t="s">
        <v>643</v>
      </c>
      <c r="C1108" s="11" t="s">
        <v>201</v>
      </c>
      <c r="D1108" s="17" t="s">
        <v>202</v>
      </c>
      <c r="E1108" s="11"/>
      <c r="G1108" s="18">
        <v>13452.89</v>
      </c>
      <c r="H1108" s="18">
        <v>3073.98</v>
      </c>
      <c r="I1108" s="18">
        <v>1573288.3800000001</v>
      </c>
      <c r="J1108" s="18">
        <v>440.66</v>
      </c>
      <c r="K1108" s="18">
        <v>5280.5</v>
      </c>
      <c r="L1108" s="18">
        <v>0</v>
      </c>
      <c r="M1108" s="18">
        <f t="shared" ref="M1108" si="541">SUM(G1108:L1108)</f>
        <v>1595536.4100000001</v>
      </c>
      <c r="N1108" s="11"/>
    </row>
    <row r="1109" spans="1:14" x14ac:dyDescent="0.2">
      <c r="A1109" s="3" t="s">
        <v>155</v>
      </c>
      <c r="B1109" s="3" t="s">
        <v>643</v>
      </c>
      <c r="C1109" s="8"/>
      <c r="D1109" s="8"/>
      <c r="E1109" s="12"/>
      <c r="F1109" s="12"/>
      <c r="G1109" s="8"/>
      <c r="H1109" s="8"/>
      <c r="I1109" s="8"/>
      <c r="J1109" s="8"/>
      <c r="K1109" s="8"/>
      <c r="L1109" s="8"/>
      <c r="M1109" s="8"/>
      <c r="N1109" s="8"/>
    </row>
    <row r="1110" spans="1:14" x14ac:dyDescent="0.2">
      <c r="A1110" s="3" t="s">
        <v>155</v>
      </c>
      <c r="B1110" s="3" t="s">
        <v>643</v>
      </c>
      <c r="C1110" s="8" t="s">
        <v>200</v>
      </c>
      <c r="D1110" s="9" t="s">
        <v>199</v>
      </c>
      <c r="E1110" s="12"/>
      <c r="F1110" s="12"/>
      <c r="G1110" s="12">
        <v>0.3395265205026316</v>
      </c>
      <c r="H1110" s="12">
        <v>7.7581674531991232E-2</v>
      </c>
      <c r="I1110" s="12">
        <v>39.706942479171552</v>
      </c>
      <c r="J1110" s="12">
        <v>1.1121458402223587E-2</v>
      </c>
      <c r="K1110" s="12">
        <v>0.13327023349734862</v>
      </c>
      <c r="L1110" s="12">
        <v>0</v>
      </c>
      <c r="M1110" s="12">
        <f>IFERROR(($M1108/#REF!)*100,0)</f>
        <v>0</v>
      </c>
      <c r="N1110" s="8"/>
    </row>
    <row r="1111" spans="1:14" x14ac:dyDescent="0.2">
      <c r="A1111" s="3" t="s">
        <v>155</v>
      </c>
      <c r="B1111" s="3" t="s">
        <v>643</v>
      </c>
      <c r="C1111" s="8"/>
      <c r="D1111" s="9"/>
      <c r="E1111" s="12"/>
      <c r="F1111" s="12"/>
      <c r="G1111" s="8"/>
      <c r="H1111" s="8"/>
      <c r="I1111" s="8"/>
      <c r="J1111" s="8"/>
      <c r="K1111" s="8"/>
      <c r="L1111" s="8"/>
      <c r="M1111" s="8"/>
      <c r="N1111" s="8"/>
    </row>
    <row r="1112" spans="1:14" x14ac:dyDescent="0.2">
      <c r="A1112" s="3" t="s">
        <v>109</v>
      </c>
      <c r="B1112" s="3" t="s">
        <v>644</v>
      </c>
      <c r="C1112" s="13"/>
      <c r="D1112" s="14"/>
      <c r="E1112" s="16" t="s">
        <v>222</v>
      </c>
      <c r="F1112" s="16"/>
      <c r="G1112" s="13"/>
      <c r="H1112" s="13"/>
      <c r="I1112" s="13"/>
      <c r="J1112" s="13"/>
      <c r="K1112" s="13"/>
      <c r="L1112" s="13"/>
      <c r="M1112" s="13"/>
      <c r="N1112" s="13"/>
    </row>
    <row r="1113" spans="1:14" s="18" customFormat="1" x14ac:dyDescent="0.2">
      <c r="A1113" s="3" t="s">
        <v>109</v>
      </c>
      <c r="B1113" s="3" t="s">
        <v>644</v>
      </c>
      <c r="C1113" s="11" t="s">
        <v>201</v>
      </c>
      <c r="D1113" s="17" t="s">
        <v>202</v>
      </c>
      <c r="E1113" s="11"/>
      <c r="G1113" s="18">
        <v>1377473.97</v>
      </c>
      <c r="H1113" s="18">
        <v>523400</v>
      </c>
      <c r="I1113" s="18">
        <v>2880078.1700000004</v>
      </c>
      <c r="J1113" s="18">
        <v>22168.550000000003</v>
      </c>
      <c r="K1113" s="18">
        <v>795.65</v>
      </c>
      <c r="L1113" s="18">
        <v>930</v>
      </c>
      <c r="M1113" s="18">
        <f t="shared" ref="M1113" si="542">SUM(G1113:L1113)</f>
        <v>4804846.3400000008</v>
      </c>
      <c r="N1113" s="11"/>
    </row>
    <row r="1114" spans="1:14" x14ac:dyDescent="0.2">
      <c r="A1114" s="3" t="s">
        <v>109</v>
      </c>
      <c r="B1114" s="3" t="s">
        <v>644</v>
      </c>
      <c r="C1114" s="8"/>
      <c r="D1114" s="8"/>
      <c r="E1114" s="12"/>
      <c r="F1114" s="12"/>
      <c r="G1114" s="8"/>
      <c r="H1114" s="8"/>
      <c r="I1114" s="8"/>
      <c r="J1114" s="8"/>
      <c r="K1114" s="8"/>
      <c r="L1114" s="8"/>
      <c r="M1114" s="8"/>
      <c r="N1114" s="8"/>
    </row>
    <row r="1115" spans="1:14" x14ac:dyDescent="0.2">
      <c r="A1115" s="3" t="s">
        <v>109</v>
      </c>
      <c r="B1115" s="3" t="s">
        <v>644</v>
      </c>
      <c r="C1115" s="8" t="s">
        <v>200</v>
      </c>
      <c r="D1115" s="9" t="s">
        <v>199</v>
      </c>
      <c r="E1115" s="12"/>
      <c r="F1115" s="12"/>
      <c r="G1115" s="12">
        <v>9.4817683010299056</v>
      </c>
      <c r="H1115" s="12">
        <v>3.6027958689913051</v>
      </c>
      <c r="I1115" s="12">
        <v>19.824863838838439</v>
      </c>
      <c r="J1115" s="12">
        <v>0.15259602667467942</v>
      </c>
      <c r="K1115" s="12">
        <v>5.4768141634752221E-3</v>
      </c>
      <c r="L1115" s="12">
        <v>6.4016051932783979E-3</v>
      </c>
      <c r="M1115" s="12">
        <f>IFERROR(($M1113/#REF!)*100,0)</f>
        <v>0</v>
      </c>
      <c r="N1115" s="8"/>
    </row>
    <row r="1116" spans="1:14" x14ac:dyDescent="0.2">
      <c r="A1116" s="3" t="s">
        <v>109</v>
      </c>
      <c r="B1116" s="3" t="s">
        <v>644</v>
      </c>
      <c r="C1116" s="8"/>
      <c r="D1116" s="9"/>
      <c r="E1116" s="12"/>
      <c r="F1116" s="12"/>
      <c r="G1116" s="8"/>
      <c r="H1116" s="8"/>
      <c r="I1116" s="8"/>
      <c r="J1116" s="8"/>
      <c r="K1116" s="8"/>
      <c r="L1116" s="8"/>
      <c r="M1116" s="8"/>
      <c r="N1116" s="8"/>
    </row>
    <row r="1117" spans="1:14" x14ac:dyDescent="0.2">
      <c r="A1117" s="3" t="s">
        <v>160</v>
      </c>
      <c r="B1117" s="3" t="s">
        <v>645</v>
      </c>
      <c r="C1117" s="13"/>
      <c r="D1117" s="14"/>
      <c r="E1117" s="16" t="s">
        <v>221</v>
      </c>
      <c r="F1117" s="16"/>
      <c r="G1117" s="13"/>
      <c r="H1117" s="13"/>
      <c r="I1117" s="13"/>
      <c r="J1117" s="13"/>
      <c r="K1117" s="13"/>
      <c r="L1117" s="13"/>
      <c r="M1117" s="13"/>
      <c r="N1117" s="13"/>
    </row>
    <row r="1118" spans="1:14" s="18" customFormat="1" x14ac:dyDescent="0.2">
      <c r="A1118" s="3" t="s">
        <v>160</v>
      </c>
      <c r="B1118" s="3" t="s">
        <v>645</v>
      </c>
      <c r="C1118" s="11" t="s">
        <v>201</v>
      </c>
      <c r="D1118" s="17" t="s">
        <v>202</v>
      </c>
      <c r="E1118" s="11"/>
      <c r="G1118" s="18">
        <v>619063.91</v>
      </c>
      <c r="H1118" s="18">
        <v>246350.47999999998</v>
      </c>
      <c r="I1118" s="18">
        <v>2480643.7299999995</v>
      </c>
      <c r="J1118" s="18">
        <v>23016.11</v>
      </c>
      <c r="K1118" s="18">
        <v>0</v>
      </c>
      <c r="L1118" s="18">
        <v>240363</v>
      </c>
      <c r="M1118" s="18">
        <f t="shared" ref="M1118" si="543">SUM(G1118:L1118)</f>
        <v>3609437.2299999995</v>
      </c>
      <c r="N1118" s="11"/>
    </row>
    <row r="1119" spans="1:14" x14ac:dyDescent="0.2">
      <c r="A1119" s="3" t="s">
        <v>160</v>
      </c>
      <c r="B1119" s="3" t="s">
        <v>645</v>
      </c>
      <c r="C1119" s="8"/>
      <c r="D1119" s="8"/>
      <c r="E1119" s="12"/>
      <c r="F1119" s="12"/>
      <c r="G1119" s="8"/>
      <c r="H1119" s="8"/>
      <c r="I1119" s="8"/>
      <c r="J1119" s="8"/>
      <c r="K1119" s="8"/>
      <c r="L1119" s="8"/>
      <c r="M1119" s="8"/>
      <c r="N1119" s="8"/>
    </row>
    <row r="1120" spans="1:14" x14ac:dyDescent="0.2">
      <c r="A1120" s="3" t="s">
        <v>160</v>
      </c>
      <c r="B1120" s="3" t="s">
        <v>645</v>
      </c>
      <c r="C1120" s="8" t="s">
        <v>200</v>
      </c>
      <c r="D1120" s="9" t="s">
        <v>199</v>
      </c>
      <c r="E1120" s="12"/>
      <c r="F1120" s="12"/>
      <c r="G1120" s="12">
        <v>6.5747856390315347</v>
      </c>
      <c r="H1120" s="12">
        <v>2.6163721901871573</v>
      </c>
      <c r="I1120" s="12">
        <v>26.345746389185596</v>
      </c>
      <c r="J1120" s="12">
        <v>0.24444324253108232</v>
      </c>
      <c r="K1120" s="12">
        <v>0</v>
      </c>
      <c r="L1120" s="12">
        <v>2.5527819907229561</v>
      </c>
      <c r="M1120" s="12">
        <f>IFERROR(($M1118/#REF!)*100,0)</f>
        <v>0</v>
      </c>
      <c r="N1120" s="8"/>
    </row>
    <row r="1121" spans="1:14" x14ac:dyDescent="0.2">
      <c r="A1121" s="3" t="s">
        <v>160</v>
      </c>
      <c r="B1121" s="3" t="s">
        <v>645</v>
      </c>
      <c r="C1121" s="8"/>
      <c r="D1121" s="9"/>
      <c r="E1121" s="12"/>
      <c r="F1121" s="12"/>
      <c r="G1121" s="8"/>
      <c r="H1121" s="8"/>
      <c r="I1121" s="8"/>
      <c r="J1121" s="8"/>
      <c r="K1121" s="8"/>
      <c r="L1121" s="8"/>
      <c r="M1121" s="8"/>
      <c r="N1121" s="8"/>
    </row>
    <row r="1122" spans="1:14" x14ac:dyDescent="0.2">
      <c r="A1122" s="3" t="s">
        <v>62</v>
      </c>
      <c r="B1122" s="3" t="s">
        <v>646</v>
      </c>
      <c r="C1122" s="13"/>
      <c r="D1122" s="14"/>
      <c r="E1122" s="16" t="s">
        <v>220</v>
      </c>
      <c r="F1122" s="16"/>
      <c r="G1122" s="13"/>
      <c r="H1122" s="13"/>
      <c r="I1122" s="13"/>
      <c r="J1122" s="13"/>
      <c r="K1122" s="13"/>
      <c r="L1122" s="13"/>
      <c r="M1122" s="13"/>
      <c r="N1122" s="13"/>
    </row>
    <row r="1123" spans="1:14" s="18" customFormat="1" x14ac:dyDescent="0.2">
      <c r="A1123" s="3" t="s">
        <v>62</v>
      </c>
      <c r="B1123" s="3" t="s">
        <v>646</v>
      </c>
      <c r="C1123" s="11" t="s">
        <v>201</v>
      </c>
      <c r="D1123" s="17" t="s">
        <v>202</v>
      </c>
      <c r="E1123" s="11"/>
      <c r="G1123" s="18">
        <v>2307684.44</v>
      </c>
      <c r="H1123" s="18">
        <v>1099638.6999999997</v>
      </c>
      <c r="I1123" s="18">
        <v>4546846.38</v>
      </c>
      <c r="J1123" s="18">
        <v>89267.89999999998</v>
      </c>
      <c r="K1123" s="18">
        <v>1064.98</v>
      </c>
      <c r="L1123" s="18">
        <v>0</v>
      </c>
      <c r="M1123" s="18">
        <f t="shared" ref="M1123" si="544">SUM(G1123:L1123)</f>
        <v>8044502.4000000004</v>
      </c>
      <c r="N1123" s="11"/>
    </row>
    <row r="1124" spans="1:14" x14ac:dyDescent="0.2">
      <c r="A1124" s="3" t="s">
        <v>62</v>
      </c>
      <c r="B1124" s="3" t="s">
        <v>646</v>
      </c>
      <c r="C1124" s="8"/>
      <c r="D1124" s="8"/>
      <c r="E1124" s="12"/>
      <c r="F1124" s="12"/>
      <c r="G1124" s="8"/>
      <c r="H1124" s="8"/>
      <c r="I1124" s="8"/>
      <c r="J1124" s="8"/>
      <c r="K1124" s="8"/>
      <c r="L1124" s="8"/>
      <c r="M1124" s="8"/>
      <c r="N1124" s="8"/>
    </row>
    <row r="1125" spans="1:14" x14ac:dyDescent="0.2">
      <c r="A1125" s="3" t="s">
        <v>62</v>
      </c>
      <c r="B1125" s="3" t="s">
        <v>646</v>
      </c>
      <c r="C1125" s="8" t="s">
        <v>200</v>
      </c>
      <c r="D1125" s="9" t="s">
        <v>199</v>
      </c>
      <c r="E1125" s="12"/>
      <c r="F1125" s="12"/>
      <c r="G1125" s="12">
        <v>14.75633217909523</v>
      </c>
      <c r="H1125" s="12">
        <v>7.0315653444317725</v>
      </c>
      <c r="I1125" s="12">
        <v>29.074501863260238</v>
      </c>
      <c r="J1125" s="12">
        <v>0.5708175530837547</v>
      </c>
      <c r="K1125" s="12">
        <v>6.8099426298046349E-3</v>
      </c>
      <c r="L1125" s="12">
        <v>0</v>
      </c>
      <c r="M1125" s="12">
        <f>IFERROR(($M1123/#REF!)*100,0)</f>
        <v>0</v>
      </c>
      <c r="N1125" s="8"/>
    </row>
    <row r="1126" spans="1:14" x14ac:dyDescent="0.2">
      <c r="A1126" s="3" t="s">
        <v>62</v>
      </c>
      <c r="B1126" s="3" t="s">
        <v>646</v>
      </c>
      <c r="C1126" s="8"/>
      <c r="D1126" s="9"/>
      <c r="E1126" s="12"/>
      <c r="F1126" s="12"/>
      <c r="G1126" s="8"/>
      <c r="H1126" s="8"/>
      <c r="I1126" s="8"/>
      <c r="J1126" s="8"/>
      <c r="K1126" s="8"/>
      <c r="L1126" s="8"/>
      <c r="M1126" s="8"/>
      <c r="N1126" s="8"/>
    </row>
    <row r="1127" spans="1:14" x14ac:dyDescent="0.2">
      <c r="A1127" s="3" t="s">
        <v>152</v>
      </c>
      <c r="B1127" s="3" t="s">
        <v>647</v>
      </c>
      <c r="C1127" s="13"/>
      <c r="D1127" s="14"/>
      <c r="E1127" s="16" t="s">
        <v>219</v>
      </c>
      <c r="F1127" s="16"/>
      <c r="G1127" s="13"/>
      <c r="H1127" s="13"/>
      <c r="I1127" s="13"/>
      <c r="J1127" s="13"/>
      <c r="K1127" s="13"/>
      <c r="L1127" s="13"/>
      <c r="M1127" s="13"/>
      <c r="N1127" s="13"/>
    </row>
    <row r="1128" spans="1:14" s="18" customFormat="1" x14ac:dyDescent="0.2">
      <c r="A1128" s="3" t="s">
        <v>152</v>
      </c>
      <c r="B1128" s="3" t="s">
        <v>647</v>
      </c>
      <c r="C1128" s="11" t="s">
        <v>201</v>
      </c>
      <c r="D1128" s="17" t="s">
        <v>202</v>
      </c>
      <c r="E1128" s="11"/>
      <c r="G1128" s="18">
        <v>1286632.3599999999</v>
      </c>
      <c r="H1128" s="18">
        <v>490288.69</v>
      </c>
      <c r="I1128" s="18">
        <v>736627.19</v>
      </c>
      <c r="J1128" s="18">
        <v>149772.05999999997</v>
      </c>
      <c r="K1128" s="18">
        <v>0</v>
      </c>
      <c r="L1128" s="18">
        <v>0</v>
      </c>
      <c r="M1128" s="18">
        <f t="shared" ref="M1128" si="545">SUM(G1128:L1128)</f>
        <v>2663320.2999999998</v>
      </c>
      <c r="N1128" s="11"/>
    </row>
    <row r="1129" spans="1:14" x14ac:dyDescent="0.2">
      <c r="A1129" s="3" t="s">
        <v>152</v>
      </c>
      <c r="B1129" s="3" t="s">
        <v>647</v>
      </c>
      <c r="C1129" s="8"/>
      <c r="D1129" s="8"/>
      <c r="E1129" s="12"/>
      <c r="F1129" s="12"/>
      <c r="G1129" s="8"/>
      <c r="H1129" s="8"/>
      <c r="I1129" s="8"/>
      <c r="J1129" s="8"/>
      <c r="K1129" s="8"/>
      <c r="L1129" s="8"/>
      <c r="M1129" s="8"/>
      <c r="N1129" s="8"/>
    </row>
    <row r="1130" spans="1:14" x14ac:dyDescent="0.2">
      <c r="A1130" s="3" t="s">
        <v>152</v>
      </c>
      <c r="B1130" s="3" t="s">
        <v>647</v>
      </c>
      <c r="C1130" s="8" t="s">
        <v>200</v>
      </c>
      <c r="D1130" s="9" t="s">
        <v>199</v>
      </c>
      <c r="E1130" s="12"/>
      <c r="F1130" s="12"/>
      <c r="G1130" s="12">
        <v>14.613841074779474</v>
      </c>
      <c r="H1130" s="12">
        <v>5.5688021063156077</v>
      </c>
      <c r="I1130" s="12">
        <v>8.3667666232344615</v>
      </c>
      <c r="J1130" s="12">
        <v>1.7011425721348525</v>
      </c>
      <c r="K1130" s="12">
        <v>0</v>
      </c>
      <c r="L1130" s="12">
        <v>0</v>
      </c>
      <c r="M1130" s="12">
        <f>IFERROR(($M1128/#REF!)*100,0)</f>
        <v>0</v>
      </c>
      <c r="N1130" s="8"/>
    </row>
    <row r="1131" spans="1:14" x14ac:dyDescent="0.2">
      <c r="A1131" s="3" t="s">
        <v>152</v>
      </c>
      <c r="B1131" s="3" t="s">
        <v>647</v>
      </c>
      <c r="C1131" s="8"/>
      <c r="D1131" s="9"/>
      <c r="E1131" s="12"/>
      <c r="F1131" s="12"/>
      <c r="G1131" s="8"/>
      <c r="H1131" s="8"/>
      <c r="I1131" s="8"/>
      <c r="J1131" s="8"/>
      <c r="K1131" s="8"/>
      <c r="L1131" s="8"/>
      <c r="M1131" s="8"/>
      <c r="N1131" s="8"/>
    </row>
    <row r="1132" spans="1:14" x14ac:dyDescent="0.2">
      <c r="A1132" s="3" t="s">
        <v>165</v>
      </c>
      <c r="B1132" s="3" t="s">
        <v>648</v>
      </c>
      <c r="C1132" s="13"/>
      <c r="D1132" s="14"/>
      <c r="E1132" s="16" t="s">
        <v>218</v>
      </c>
      <c r="F1132" s="16"/>
      <c r="G1132" s="13"/>
      <c r="H1132" s="13"/>
      <c r="I1132" s="13"/>
      <c r="J1132" s="13"/>
      <c r="K1132" s="13"/>
      <c r="L1132" s="13"/>
      <c r="M1132" s="13"/>
      <c r="N1132" s="13"/>
    </row>
    <row r="1133" spans="1:14" s="18" customFormat="1" x14ac:dyDescent="0.2">
      <c r="A1133" s="3" t="s">
        <v>165</v>
      </c>
      <c r="B1133" s="3" t="s">
        <v>648</v>
      </c>
      <c r="C1133" s="11" t="s">
        <v>201</v>
      </c>
      <c r="D1133" s="17" t="s">
        <v>202</v>
      </c>
      <c r="E1133" s="11"/>
      <c r="G1133" s="18">
        <v>2152537.2399999998</v>
      </c>
      <c r="H1133" s="18">
        <v>709526.21000000008</v>
      </c>
      <c r="I1133" s="18">
        <v>224582</v>
      </c>
      <c r="J1133" s="18">
        <v>94367.15</v>
      </c>
      <c r="K1133" s="18">
        <v>0</v>
      </c>
      <c r="L1133" s="18">
        <v>0</v>
      </c>
      <c r="M1133" s="18">
        <f t="shared" ref="M1133" si="546">SUM(G1133:L1133)</f>
        <v>3181012.5999999996</v>
      </c>
      <c r="N1133" s="11"/>
    </row>
    <row r="1134" spans="1:14" x14ac:dyDescent="0.2">
      <c r="A1134" s="3" t="s">
        <v>165</v>
      </c>
      <c r="B1134" s="3" t="s">
        <v>648</v>
      </c>
      <c r="C1134" s="8"/>
      <c r="D1134" s="8"/>
      <c r="E1134" s="12"/>
      <c r="F1134" s="12"/>
      <c r="G1134" s="8"/>
      <c r="H1134" s="8"/>
      <c r="I1134" s="8"/>
      <c r="J1134" s="8"/>
      <c r="K1134" s="8"/>
      <c r="L1134" s="8"/>
      <c r="M1134" s="8"/>
      <c r="N1134" s="8"/>
    </row>
    <row r="1135" spans="1:14" x14ac:dyDescent="0.2">
      <c r="A1135" s="3" t="s">
        <v>165</v>
      </c>
      <c r="B1135" s="3" t="s">
        <v>648</v>
      </c>
      <c r="C1135" s="8" t="s">
        <v>200</v>
      </c>
      <c r="D1135" s="9" t="s">
        <v>199</v>
      </c>
      <c r="E1135" s="12"/>
      <c r="F1135" s="12"/>
      <c r="G1135" s="12">
        <v>31.057653369760217</v>
      </c>
      <c r="H1135" s="12">
        <v>10.23732304252246</v>
      </c>
      <c r="I1135" s="12">
        <v>3.2403573696534465</v>
      </c>
      <c r="J1135" s="12">
        <v>1.361566331921936</v>
      </c>
      <c r="K1135" s="12">
        <v>0</v>
      </c>
      <c r="L1135" s="12">
        <v>0</v>
      </c>
      <c r="M1135" s="12">
        <f>IFERROR(($M1133/#REF!)*100,0)</f>
        <v>0</v>
      </c>
      <c r="N1135" s="8"/>
    </row>
    <row r="1136" spans="1:14" x14ac:dyDescent="0.2">
      <c r="A1136" s="3" t="s">
        <v>165</v>
      </c>
      <c r="B1136" s="3" t="s">
        <v>648</v>
      </c>
      <c r="C1136" s="8"/>
      <c r="D1136" s="9"/>
      <c r="E1136" s="12"/>
      <c r="F1136" s="12"/>
      <c r="G1136" s="8"/>
      <c r="H1136" s="8"/>
      <c r="I1136" s="8"/>
      <c r="J1136" s="8"/>
      <c r="K1136" s="8"/>
      <c r="L1136" s="8"/>
      <c r="M1136" s="8"/>
      <c r="N1136" s="8"/>
    </row>
    <row r="1137" spans="1:14" x14ac:dyDescent="0.2">
      <c r="A1137" s="3" t="s">
        <v>112</v>
      </c>
      <c r="B1137" s="3" t="s">
        <v>649</v>
      </c>
      <c r="C1137" s="13"/>
      <c r="D1137" s="14"/>
      <c r="E1137" s="16" t="s">
        <v>217</v>
      </c>
      <c r="F1137" s="16"/>
      <c r="G1137" s="13"/>
      <c r="H1137" s="13"/>
      <c r="I1137" s="13"/>
      <c r="J1137" s="13"/>
      <c r="K1137" s="13"/>
      <c r="L1137" s="13"/>
      <c r="M1137" s="13"/>
      <c r="N1137" s="13"/>
    </row>
    <row r="1138" spans="1:14" s="18" customFormat="1" x14ac:dyDescent="0.2">
      <c r="A1138" s="3" t="s">
        <v>112</v>
      </c>
      <c r="B1138" s="3" t="s">
        <v>649</v>
      </c>
      <c r="C1138" s="11" t="s">
        <v>201</v>
      </c>
      <c r="D1138" s="17" t="s">
        <v>202</v>
      </c>
      <c r="E1138" s="11"/>
      <c r="G1138" s="18">
        <v>584471.55000000005</v>
      </c>
      <c r="H1138" s="18">
        <v>188276.5</v>
      </c>
      <c r="I1138" s="18">
        <v>398311.64</v>
      </c>
      <c r="J1138" s="18">
        <v>31848.489999999998</v>
      </c>
      <c r="K1138" s="18">
        <v>0</v>
      </c>
      <c r="L1138" s="18">
        <v>0</v>
      </c>
      <c r="M1138" s="18">
        <f t="shared" ref="M1138" si="547">SUM(G1138:L1138)</f>
        <v>1202908.18</v>
      </c>
      <c r="N1138" s="11"/>
    </row>
    <row r="1139" spans="1:14" x14ac:dyDescent="0.2">
      <c r="A1139" s="3" t="s">
        <v>112</v>
      </c>
      <c r="B1139" s="3" t="s">
        <v>649</v>
      </c>
      <c r="C1139" s="8"/>
      <c r="D1139" s="8"/>
      <c r="E1139" s="12"/>
      <c r="F1139" s="12"/>
      <c r="G1139" s="8"/>
      <c r="H1139" s="8"/>
      <c r="I1139" s="8"/>
      <c r="J1139" s="8"/>
      <c r="K1139" s="8"/>
      <c r="L1139" s="8"/>
      <c r="M1139" s="8"/>
      <c r="N1139" s="8"/>
    </row>
    <row r="1140" spans="1:14" x14ac:dyDescent="0.2">
      <c r="A1140" s="3" t="s">
        <v>112</v>
      </c>
      <c r="B1140" s="3" t="s">
        <v>649</v>
      </c>
      <c r="C1140" s="8" t="s">
        <v>200</v>
      </c>
      <c r="D1140" s="9" t="s">
        <v>199</v>
      </c>
      <c r="E1140" s="12"/>
      <c r="F1140" s="12"/>
      <c r="G1140" s="12">
        <v>12.811261544026369</v>
      </c>
      <c r="H1140" s="12">
        <v>4.1269065775637506</v>
      </c>
      <c r="I1140" s="12">
        <v>8.7307493342833791</v>
      </c>
      <c r="J1140" s="12">
        <v>0.698099565620103</v>
      </c>
      <c r="K1140" s="12">
        <v>0</v>
      </c>
      <c r="L1140" s="12">
        <v>0</v>
      </c>
      <c r="M1140" s="12">
        <f>IFERROR(($M1138/#REF!)*100,0)</f>
        <v>0</v>
      </c>
      <c r="N1140" s="8"/>
    </row>
    <row r="1141" spans="1:14" x14ac:dyDescent="0.2">
      <c r="A1141" s="3" t="s">
        <v>112</v>
      </c>
      <c r="B1141" s="3" t="s">
        <v>649</v>
      </c>
      <c r="C1141" s="8"/>
      <c r="D1141" s="9"/>
      <c r="E1141" s="12"/>
      <c r="F1141" s="12"/>
      <c r="G1141" s="8"/>
      <c r="H1141" s="8"/>
      <c r="I1141" s="8"/>
      <c r="J1141" s="8"/>
      <c r="K1141" s="8"/>
      <c r="L1141" s="8"/>
      <c r="M1141" s="8"/>
      <c r="N1141" s="8"/>
    </row>
    <row r="1142" spans="1:14" x14ac:dyDescent="0.2">
      <c r="A1142" s="3" t="s">
        <v>97</v>
      </c>
      <c r="B1142" s="3" t="s">
        <v>650</v>
      </c>
      <c r="C1142" s="13"/>
      <c r="D1142" s="14"/>
      <c r="E1142" s="16" t="s">
        <v>216</v>
      </c>
      <c r="F1142" s="16"/>
      <c r="G1142" s="13"/>
      <c r="H1142" s="13"/>
      <c r="I1142" s="13"/>
      <c r="J1142" s="13"/>
      <c r="K1142" s="13"/>
      <c r="L1142" s="13"/>
      <c r="M1142" s="13"/>
      <c r="N1142" s="13"/>
    </row>
    <row r="1143" spans="1:14" s="18" customFormat="1" x14ac:dyDescent="0.2">
      <c r="A1143" s="3" t="s">
        <v>97</v>
      </c>
      <c r="B1143" s="3" t="s">
        <v>650</v>
      </c>
      <c r="C1143" s="11" t="s">
        <v>201</v>
      </c>
      <c r="D1143" s="17" t="s">
        <v>202</v>
      </c>
      <c r="E1143" s="11"/>
      <c r="G1143" s="18">
        <v>463312.97999999992</v>
      </c>
      <c r="H1143" s="18">
        <v>178184.18</v>
      </c>
      <c r="I1143" s="18">
        <v>226897.08</v>
      </c>
      <c r="J1143" s="18">
        <v>139542.71</v>
      </c>
      <c r="K1143" s="18">
        <v>0</v>
      </c>
      <c r="L1143" s="18">
        <v>0</v>
      </c>
      <c r="M1143" s="18">
        <f t="shared" ref="M1143" si="548">SUM(G1143:L1143)</f>
        <v>1007936.9499999998</v>
      </c>
      <c r="N1143" s="11"/>
    </row>
    <row r="1144" spans="1:14" x14ac:dyDescent="0.2">
      <c r="A1144" s="3" t="s">
        <v>97</v>
      </c>
      <c r="B1144" s="3" t="s">
        <v>650</v>
      </c>
      <c r="C1144" s="8"/>
      <c r="D1144" s="8"/>
      <c r="E1144" s="12"/>
      <c r="F1144" s="12"/>
      <c r="G1144" s="8"/>
      <c r="H1144" s="8"/>
      <c r="I1144" s="8"/>
      <c r="J1144" s="8"/>
      <c r="K1144" s="8"/>
      <c r="L1144" s="8"/>
      <c r="M1144" s="8"/>
      <c r="N1144" s="8"/>
    </row>
    <row r="1145" spans="1:14" x14ac:dyDescent="0.2">
      <c r="A1145" s="3" t="s">
        <v>97</v>
      </c>
      <c r="B1145" s="3" t="s">
        <v>650</v>
      </c>
      <c r="C1145" s="8" t="s">
        <v>200</v>
      </c>
      <c r="D1145" s="9" t="s">
        <v>199</v>
      </c>
      <c r="E1145" s="12"/>
      <c r="F1145" s="12"/>
      <c r="G1145" s="12">
        <v>12.873786898048085</v>
      </c>
      <c r="H1145" s="12">
        <v>4.951091942046264</v>
      </c>
      <c r="I1145" s="12">
        <v>6.304646711407413</v>
      </c>
      <c r="J1145" s="12">
        <v>3.8773856750486977</v>
      </c>
      <c r="K1145" s="12">
        <v>0</v>
      </c>
      <c r="L1145" s="12">
        <v>0</v>
      </c>
      <c r="M1145" s="12">
        <f>IFERROR(($M1143/#REF!)*100,0)</f>
        <v>0</v>
      </c>
      <c r="N1145" s="8"/>
    </row>
    <row r="1146" spans="1:14" x14ac:dyDescent="0.2">
      <c r="A1146" s="3" t="s">
        <v>97</v>
      </c>
      <c r="B1146" s="3" t="s">
        <v>650</v>
      </c>
      <c r="C1146" s="8"/>
      <c r="D1146" s="9"/>
      <c r="E1146" s="12"/>
      <c r="F1146" s="12"/>
      <c r="G1146" s="8"/>
      <c r="H1146" s="8"/>
      <c r="I1146" s="8"/>
      <c r="J1146" s="8"/>
      <c r="K1146" s="8"/>
      <c r="L1146" s="8"/>
      <c r="M1146" s="8"/>
      <c r="N1146" s="8"/>
    </row>
    <row r="1147" spans="1:14" x14ac:dyDescent="0.2">
      <c r="A1147" s="3" t="s">
        <v>140</v>
      </c>
      <c r="B1147" s="3" t="s">
        <v>651</v>
      </c>
      <c r="C1147" s="13"/>
      <c r="D1147" s="14"/>
      <c r="E1147" s="16" t="s">
        <v>215</v>
      </c>
      <c r="F1147" s="16"/>
      <c r="G1147" s="13"/>
      <c r="H1147" s="13"/>
      <c r="I1147" s="13"/>
      <c r="J1147" s="13"/>
      <c r="K1147" s="13"/>
      <c r="L1147" s="13"/>
      <c r="M1147" s="13"/>
      <c r="N1147" s="13"/>
    </row>
    <row r="1148" spans="1:14" s="18" customFormat="1" x14ac:dyDescent="0.2">
      <c r="A1148" s="3" t="s">
        <v>140</v>
      </c>
      <c r="B1148" s="3" t="s">
        <v>651</v>
      </c>
      <c r="C1148" s="11" t="s">
        <v>201</v>
      </c>
      <c r="D1148" s="17" t="s">
        <v>202</v>
      </c>
      <c r="E1148" s="11"/>
      <c r="G1148" s="18">
        <v>338169.68000000005</v>
      </c>
      <c r="H1148" s="18">
        <v>140218.13</v>
      </c>
      <c r="I1148" s="18">
        <v>1405603.1500000001</v>
      </c>
      <c r="J1148" s="18">
        <v>0</v>
      </c>
      <c r="K1148" s="18">
        <v>0</v>
      </c>
      <c r="L1148" s="18">
        <v>0</v>
      </c>
      <c r="M1148" s="18">
        <f t="shared" ref="M1148" si="549">SUM(G1148:L1148)</f>
        <v>1883990.9600000002</v>
      </c>
      <c r="N1148" s="11"/>
    </row>
    <row r="1149" spans="1:14" x14ac:dyDescent="0.2">
      <c r="A1149" s="3" t="s">
        <v>140</v>
      </c>
      <c r="B1149" s="3" t="s">
        <v>651</v>
      </c>
      <c r="C1149" s="8"/>
      <c r="D1149" s="8"/>
      <c r="E1149" s="12"/>
      <c r="F1149" s="12"/>
      <c r="G1149" s="8"/>
      <c r="H1149" s="8"/>
      <c r="I1149" s="8"/>
      <c r="J1149" s="8"/>
      <c r="K1149" s="8"/>
      <c r="L1149" s="8"/>
      <c r="M1149" s="8"/>
      <c r="N1149" s="8"/>
    </row>
    <row r="1150" spans="1:14" x14ac:dyDescent="0.2">
      <c r="A1150" s="3" t="s">
        <v>140</v>
      </c>
      <c r="B1150" s="3" t="s">
        <v>651</v>
      </c>
      <c r="C1150" s="8" t="s">
        <v>200</v>
      </c>
      <c r="D1150" s="9" t="s">
        <v>199</v>
      </c>
      <c r="E1150" s="12"/>
      <c r="F1150" s="12"/>
      <c r="G1150" s="12">
        <v>8.0374958699562793</v>
      </c>
      <c r="H1150" s="12">
        <v>3.3326543076481387</v>
      </c>
      <c r="I1150" s="12">
        <v>33.407872382061385</v>
      </c>
      <c r="J1150" s="12">
        <v>0</v>
      </c>
      <c r="K1150" s="12">
        <v>0</v>
      </c>
      <c r="L1150" s="12">
        <v>0</v>
      </c>
      <c r="M1150" s="12">
        <f>IFERROR(($M1148/#REF!)*100,0)</f>
        <v>0</v>
      </c>
      <c r="N1150" s="8"/>
    </row>
    <row r="1151" spans="1:14" x14ac:dyDescent="0.2">
      <c r="A1151" s="3" t="s">
        <v>140</v>
      </c>
      <c r="B1151" s="3" t="s">
        <v>651</v>
      </c>
      <c r="C1151" s="8"/>
      <c r="D1151" s="9"/>
      <c r="E1151" s="12"/>
      <c r="F1151" s="12"/>
      <c r="G1151" s="8"/>
      <c r="H1151" s="8"/>
      <c r="I1151" s="8"/>
      <c r="J1151" s="8"/>
      <c r="K1151" s="8"/>
      <c r="L1151" s="8"/>
      <c r="M1151" s="8"/>
      <c r="N1151" s="8"/>
    </row>
    <row r="1152" spans="1:14" x14ac:dyDescent="0.2">
      <c r="A1152" s="3" t="s">
        <v>142</v>
      </c>
      <c r="B1152" s="3" t="s">
        <v>652</v>
      </c>
      <c r="C1152" s="13"/>
      <c r="D1152" s="14"/>
      <c r="E1152" s="16" t="s">
        <v>214</v>
      </c>
      <c r="F1152" s="16"/>
      <c r="G1152" s="13"/>
      <c r="H1152" s="13"/>
      <c r="I1152" s="13"/>
      <c r="J1152" s="13"/>
      <c r="K1152" s="13"/>
      <c r="L1152" s="13"/>
      <c r="M1152" s="13"/>
      <c r="N1152" s="13"/>
    </row>
    <row r="1153" spans="1:14" s="18" customFormat="1" x14ac:dyDescent="0.2">
      <c r="A1153" s="3" t="s">
        <v>142</v>
      </c>
      <c r="B1153" s="3" t="s">
        <v>652</v>
      </c>
      <c r="C1153" s="11" t="s">
        <v>201</v>
      </c>
      <c r="D1153" s="17" t="s">
        <v>202</v>
      </c>
      <c r="E1153" s="11"/>
      <c r="G1153" s="18">
        <v>0</v>
      </c>
      <c r="H1153" s="18">
        <v>0</v>
      </c>
      <c r="I1153" s="18">
        <v>0</v>
      </c>
      <c r="J1153" s="18">
        <v>0</v>
      </c>
      <c r="K1153" s="18">
        <v>0</v>
      </c>
      <c r="L1153" s="18">
        <v>0</v>
      </c>
      <c r="M1153" s="18">
        <f t="shared" ref="M1153" si="550">SUM(G1153:L1153)</f>
        <v>0</v>
      </c>
      <c r="N1153" s="11"/>
    </row>
    <row r="1154" spans="1:14" x14ac:dyDescent="0.2">
      <c r="A1154" s="3" t="s">
        <v>142</v>
      </c>
      <c r="B1154" s="3" t="s">
        <v>652</v>
      </c>
      <c r="C1154" s="8"/>
      <c r="D1154" s="8"/>
      <c r="E1154" s="12"/>
      <c r="F1154" s="12"/>
      <c r="G1154" s="8"/>
      <c r="H1154" s="8"/>
      <c r="I1154" s="8"/>
      <c r="J1154" s="8"/>
      <c r="K1154" s="8"/>
      <c r="L1154" s="8"/>
      <c r="M1154" s="8"/>
      <c r="N1154" s="8"/>
    </row>
    <row r="1155" spans="1:14" x14ac:dyDescent="0.2">
      <c r="A1155" s="3" t="s">
        <v>142</v>
      </c>
      <c r="B1155" s="3" t="s">
        <v>652</v>
      </c>
      <c r="C1155" s="8" t="s">
        <v>200</v>
      </c>
      <c r="D1155" s="9" t="s">
        <v>199</v>
      </c>
      <c r="E1155" s="12"/>
      <c r="F1155" s="12"/>
      <c r="G1155" s="12">
        <v>0</v>
      </c>
      <c r="H1155" s="12">
        <v>0</v>
      </c>
      <c r="I1155" s="12">
        <v>0</v>
      </c>
      <c r="J1155" s="12">
        <v>0</v>
      </c>
      <c r="K1155" s="12">
        <v>0</v>
      </c>
      <c r="L1155" s="12">
        <v>0</v>
      </c>
      <c r="M1155" s="12">
        <f>IFERROR(($M1153/#REF!)*100,0)</f>
        <v>0</v>
      </c>
      <c r="N1155" s="8"/>
    </row>
    <row r="1156" spans="1:14" x14ac:dyDescent="0.2">
      <c r="A1156" s="3" t="s">
        <v>142</v>
      </c>
      <c r="B1156" s="3" t="s">
        <v>652</v>
      </c>
      <c r="C1156" s="8"/>
      <c r="D1156" s="9"/>
      <c r="E1156" s="12"/>
      <c r="F1156" s="12"/>
      <c r="G1156" s="8"/>
      <c r="H1156" s="8"/>
      <c r="I1156" s="8"/>
      <c r="J1156" s="8"/>
      <c r="K1156" s="8"/>
      <c r="L1156" s="8"/>
      <c r="M1156" s="8"/>
      <c r="N1156" s="8"/>
    </row>
    <row r="1157" spans="1:14" x14ac:dyDescent="0.2">
      <c r="A1157" s="3" t="s">
        <v>145</v>
      </c>
      <c r="B1157" s="3" t="s">
        <v>653</v>
      </c>
      <c r="C1157" s="13"/>
      <c r="D1157" s="14"/>
      <c r="E1157" s="16" t="s">
        <v>213</v>
      </c>
      <c r="F1157" s="16"/>
      <c r="G1157" s="13"/>
      <c r="H1157" s="13"/>
      <c r="I1157" s="13"/>
      <c r="J1157" s="13"/>
      <c r="K1157" s="13"/>
      <c r="L1157" s="13"/>
      <c r="M1157" s="13"/>
      <c r="N1157" s="13"/>
    </row>
    <row r="1158" spans="1:14" s="18" customFormat="1" x14ac:dyDescent="0.2">
      <c r="A1158" s="3" t="s">
        <v>145</v>
      </c>
      <c r="B1158" s="3" t="s">
        <v>653</v>
      </c>
      <c r="C1158" s="11" t="s">
        <v>201</v>
      </c>
      <c r="D1158" s="17" t="s">
        <v>202</v>
      </c>
      <c r="E1158" s="11"/>
      <c r="G1158" s="18">
        <v>284839.84999999998</v>
      </c>
      <c r="H1158" s="18">
        <v>166414.72000000003</v>
      </c>
      <c r="I1158" s="18">
        <v>126707.31999999999</v>
      </c>
      <c r="J1158" s="18">
        <v>103381.86</v>
      </c>
      <c r="K1158" s="18">
        <v>0</v>
      </c>
      <c r="L1158" s="18">
        <v>0</v>
      </c>
      <c r="M1158" s="18">
        <f t="shared" ref="M1158" si="551">SUM(G1158:L1158)</f>
        <v>681343.75</v>
      </c>
      <c r="N1158" s="11"/>
    </row>
    <row r="1159" spans="1:14" x14ac:dyDescent="0.2">
      <c r="A1159" s="3" t="s">
        <v>145</v>
      </c>
      <c r="B1159" s="3" t="s">
        <v>653</v>
      </c>
      <c r="C1159" s="8"/>
      <c r="D1159" s="8"/>
      <c r="E1159" s="12"/>
      <c r="F1159" s="12"/>
      <c r="G1159" s="8"/>
      <c r="H1159" s="8"/>
      <c r="I1159" s="8"/>
      <c r="J1159" s="8"/>
      <c r="K1159" s="8"/>
      <c r="L1159" s="8"/>
      <c r="M1159" s="8"/>
      <c r="N1159" s="8"/>
    </row>
    <row r="1160" spans="1:14" x14ac:dyDescent="0.2">
      <c r="A1160" s="3" t="s">
        <v>145</v>
      </c>
      <c r="B1160" s="3" t="s">
        <v>653</v>
      </c>
      <c r="C1160" s="8" t="s">
        <v>200</v>
      </c>
      <c r="D1160" s="9" t="s">
        <v>199</v>
      </c>
      <c r="E1160" s="12"/>
      <c r="F1160" s="12"/>
      <c r="G1160" s="12">
        <v>10.83818859756361</v>
      </c>
      <c r="H1160" s="12">
        <v>6.3320989698974399</v>
      </c>
      <c r="I1160" s="12">
        <v>4.8212278964893551</v>
      </c>
      <c r="J1160" s="12">
        <v>3.9336914980362385</v>
      </c>
      <c r="K1160" s="12">
        <v>0</v>
      </c>
      <c r="L1160" s="12">
        <v>0</v>
      </c>
      <c r="M1160" s="12">
        <f>IFERROR(($M1158/#REF!)*100,0)</f>
        <v>0</v>
      </c>
      <c r="N1160" s="8"/>
    </row>
    <row r="1161" spans="1:14" x14ac:dyDescent="0.2">
      <c r="A1161" s="3" t="s">
        <v>145</v>
      </c>
      <c r="B1161" s="3" t="s">
        <v>653</v>
      </c>
      <c r="C1161" s="8"/>
      <c r="D1161" s="9"/>
      <c r="E1161" s="12"/>
      <c r="F1161" s="12"/>
      <c r="G1161" s="8"/>
      <c r="H1161" s="8"/>
      <c r="I1161" s="8"/>
      <c r="J1161" s="8"/>
      <c r="K1161" s="8"/>
      <c r="L1161" s="8"/>
      <c r="M1161" s="8"/>
      <c r="N1161" s="8"/>
    </row>
    <row r="1162" spans="1:14" x14ac:dyDescent="0.2">
      <c r="A1162" s="3" t="s">
        <v>191</v>
      </c>
      <c r="B1162" s="3" t="s">
        <v>654</v>
      </c>
      <c r="C1162" s="13"/>
      <c r="D1162" s="14"/>
      <c r="E1162" s="16" t="s">
        <v>212</v>
      </c>
      <c r="F1162" s="16"/>
      <c r="G1162" s="13"/>
      <c r="H1162" s="13"/>
      <c r="I1162" s="13"/>
      <c r="J1162" s="13"/>
      <c r="K1162" s="13"/>
      <c r="L1162" s="13"/>
      <c r="M1162" s="13"/>
      <c r="N1162" s="13"/>
    </row>
    <row r="1163" spans="1:14" s="18" customFormat="1" x14ac:dyDescent="0.2">
      <c r="A1163" s="3" t="s">
        <v>191</v>
      </c>
      <c r="B1163" s="3" t="s">
        <v>654</v>
      </c>
      <c r="C1163" s="11" t="s">
        <v>201</v>
      </c>
      <c r="D1163" s="17" t="s">
        <v>202</v>
      </c>
      <c r="E1163" s="11"/>
      <c r="G1163" s="18">
        <v>1774796.2099999997</v>
      </c>
      <c r="H1163" s="18">
        <v>793451.12</v>
      </c>
      <c r="I1163" s="18">
        <v>656033.32000000007</v>
      </c>
      <c r="J1163" s="18">
        <v>695748.29</v>
      </c>
      <c r="K1163" s="18">
        <v>13599.349999999999</v>
      </c>
      <c r="L1163" s="18">
        <v>0</v>
      </c>
      <c r="M1163" s="18">
        <f t="shared" ref="M1163" si="552">SUM(G1163:L1163)</f>
        <v>3933628.2899999996</v>
      </c>
      <c r="N1163" s="11"/>
    </row>
    <row r="1164" spans="1:14" x14ac:dyDescent="0.2">
      <c r="A1164" s="3" t="s">
        <v>191</v>
      </c>
      <c r="B1164" s="3" t="s">
        <v>654</v>
      </c>
      <c r="C1164" s="8"/>
      <c r="D1164" s="8"/>
      <c r="E1164" s="12"/>
      <c r="F1164" s="12"/>
      <c r="G1164" s="8"/>
      <c r="H1164" s="8"/>
      <c r="I1164" s="8"/>
      <c r="J1164" s="8"/>
      <c r="K1164" s="8"/>
      <c r="L1164" s="8"/>
      <c r="M1164" s="8"/>
      <c r="N1164" s="8"/>
    </row>
    <row r="1165" spans="1:14" x14ac:dyDescent="0.2">
      <c r="A1165" s="3" t="s">
        <v>191</v>
      </c>
      <c r="B1165" s="3" t="s">
        <v>654</v>
      </c>
      <c r="C1165" s="8" t="s">
        <v>200</v>
      </c>
      <c r="D1165" s="9" t="s">
        <v>199</v>
      </c>
      <c r="E1165" s="12"/>
      <c r="F1165" s="12"/>
      <c r="G1165" s="12">
        <v>32.922566979216221</v>
      </c>
      <c r="H1165" s="12">
        <v>14.718561768246133</v>
      </c>
      <c r="I1165" s="12">
        <v>12.169454045823995</v>
      </c>
      <c r="J1165" s="12">
        <v>12.906168916261183</v>
      </c>
      <c r="K1165" s="12">
        <v>0.25226868793505264</v>
      </c>
      <c r="L1165" s="12">
        <v>0</v>
      </c>
      <c r="M1165" s="12">
        <f>IFERROR(($M1163/#REF!)*100,0)</f>
        <v>0</v>
      </c>
      <c r="N1165" s="8"/>
    </row>
    <row r="1166" spans="1:14" x14ac:dyDescent="0.2">
      <c r="A1166" s="3" t="s">
        <v>191</v>
      </c>
      <c r="B1166" s="3" t="s">
        <v>654</v>
      </c>
      <c r="C1166" s="8"/>
      <c r="D1166" s="9"/>
      <c r="E1166" s="12"/>
      <c r="F1166" s="12"/>
      <c r="G1166" s="8"/>
      <c r="H1166" s="8"/>
      <c r="I1166" s="8"/>
      <c r="J1166" s="8"/>
      <c r="K1166" s="8"/>
      <c r="L1166" s="8"/>
      <c r="M1166" s="8"/>
      <c r="N1166" s="8"/>
    </row>
    <row r="1167" spans="1:14" x14ac:dyDescent="0.2">
      <c r="A1167" s="3" t="s">
        <v>170</v>
      </c>
      <c r="B1167" s="3" t="s">
        <v>655</v>
      </c>
      <c r="C1167" s="13"/>
      <c r="D1167" s="14"/>
      <c r="E1167" s="16" t="s">
        <v>211</v>
      </c>
      <c r="F1167" s="16"/>
      <c r="G1167" s="13"/>
      <c r="H1167" s="13"/>
      <c r="I1167" s="13"/>
      <c r="J1167" s="13"/>
      <c r="K1167" s="13"/>
      <c r="L1167" s="13"/>
      <c r="M1167" s="13"/>
      <c r="N1167" s="13"/>
    </row>
    <row r="1168" spans="1:14" s="18" customFormat="1" x14ac:dyDescent="0.2">
      <c r="A1168" s="3" t="s">
        <v>170</v>
      </c>
      <c r="B1168" s="3" t="s">
        <v>655</v>
      </c>
      <c r="C1168" s="11" t="s">
        <v>201</v>
      </c>
      <c r="D1168" s="17" t="s">
        <v>202</v>
      </c>
      <c r="E1168" s="11"/>
      <c r="G1168" s="18">
        <v>38073.620000000003</v>
      </c>
      <c r="H1168" s="18">
        <v>19722.919999999998</v>
      </c>
      <c r="I1168" s="18">
        <v>1095352.2899999998</v>
      </c>
      <c r="J1168" s="18">
        <v>133540.01</v>
      </c>
      <c r="K1168" s="18">
        <v>125967.17</v>
      </c>
      <c r="L1168" s="18">
        <v>360</v>
      </c>
      <c r="M1168" s="18">
        <f t="shared" ref="M1168" si="553">SUM(G1168:L1168)</f>
        <v>1413016.0099999998</v>
      </c>
      <c r="N1168" s="11"/>
    </row>
    <row r="1169" spans="1:14" x14ac:dyDescent="0.2">
      <c r="A1169" s="3" t="s">
        <v>170</v>
      </c>
      <c r="B1169" s="3" t="s">
        <v>655</v>
      </c>
      <c r="C1169" s="8"/>
      <c r="D1169" s="8"/>
      <c r="E1169" s="12"/>
      <c r="F1169" s="12"/>
      <c r="G1169" s="8"/>
      <c r="H1169" s="8"/>
      <c r="I1169" s="8"/>
      <c r="J1169" s="8"/>
      <c r="K1169" s="8"/>
      <c r="L1169" s="8"/>
      <c r="M1169" s="8"/>
      <c r="N1169" s="8"/>
    </row>
    <row r="1170" spans="1:14" x14ac:dyDescent="0.2">
      <c r="A1170" s="3" t="s">
        <v>170</v>
      </c>
      <c r="B1170" s="3" t="s">
        <v>655</v>
      </c>
      <c r="C1170" s="8" t="s">
        <v>200</v>
      </c>
      <c r="D1170" s="9" t="s">
        <v>199</v>
      </c>
      <c r="E1170" s="12"/>
      <c r="F1170" s="12"/>
      <c r="G1170" s="12">
        <v>1.4335116601132445</v>
      </c>
      <c r="H1170" s="12">
        <v>0.74258858998647126</v>
      </c>
      <c r="I1170" s="12">
        <v>41.241160668377312</v>
      </c>
      <c r="J1170" s="12">
        <v>5.0279212070362442</v>
      </c>
      <c r="K1170" s="12">
        <v>4.7427958514705795</v>
      </c>
      <c r="L1170" s="12">
        <v>1.3554376958134478E-2</v>
      </c>
      <c r="M1170" s="12">
        <f>IFERROR(($M1168/#REF!)*100,0)</f>
        <v>0</v>
      </c>
      <c r="N1170" s="8"/>
    </row>
    <row r="1171" spans="1:14" x14ac:dyDescent="0.2">
      <c r="A1171" s="3" t="s">
        <v>170</v>
      </c>
      <c r="B1171" s="3" t="s">
        <v>655</v>
      </c>
      <c r="C1171" s="8"/>
      <c r="D1171" s="9"/>
      <c r="E1171" s="12"/>
      <c r="F1171" s="12"/>
      <c r="G1171" s="8"/>
      <c r="H1171" s="8"/>
      <c r="I1171" s="8"/>
      <c r="J1171" s="8"/>
      <c r="K1171" s="8"/>
      <c r="L1171" s="8"/>
      <c r="M1171" s="8"/>
      <c r="N1171" s="8"/>
    </row>
    <row r="1172" spans="1:14" x14ac:dyDescent="0.2">
      <c r="A1172" s="3" t="s">
        <v>163</v>
      </c>
      <c r="B1172" s="3" t="s">
        <v>656</v>
      </c>
      <c r="C1172" s="13"/>
      <c r="D1172" s="14"/>
      <c r="E1172" s="16" t="s">
        <v>210</v>
      </c>
      <c r="F1172" s="16"/>
      <c r="G1172" s="13"/>
      <c r="H1172" s="13"/>
      <c r="I1172" s="13"/>
      <c r="J1172" s="13"/>
      <c r="K1172" s="13"/>
      <c r="L1172" s="13"/>
      <c r="M1172" s="13"/>
      <c r="N1172" s="13"/>
    </row>
    <row r="1173" spans="1:14" s="18" customFormat="1" x14ac:dyDescent="0.2">
      <c r="A1173" s="3" t="s">
        <v>163</v>
      </c>
      <c r="B1173" s="3" t="s">
        <v>656</v>
      </c>
      <c r="C1173" s="11" t="s">
        <v>201</v>
      </c>
      <c r="D1173" s="17" t="s">
        <v>202</v>
      </c>
      <c r="E1173" s="11"/>
      <c r="G1173" s="18">
        <v>250865.86999999997</v>
      </c>
      <c r="H1173" s="18">
        <v>75530.320000000007</v>
      </c>
      <c r="I1173" s="18">
        <v>900995.79999999993</v>
      </c>
      <c r="J1173" s="18">
        <v>32627.17</v>
      </c>
      <c r="K1173" s="18">
        <v>0</v>
      </c>
      <c r="L1173" s="18">
        <v>0</v>
      </c>
      <c r="M1173" s="18">
        <f t="shared" ref="M1173" si="554">SUM(G1173:L1173)</f>
        <v>1260019.1599999997</v>
      </c>
      <c r="N1173" s="11"/>
    </row>
    <row r="1174" spans="1:14" x14ac:dyDescent="0.2">
      <c r="A1174" s="3" t="s">
        <v>163</v>
      </c>
      <c r="B1174" s="3" t="s">
        <v>656</v>
      </c>
      <c r="C1174" s="8"/>
      <c r="D1174" s="8"/>
      <c r="E1174" s="12"/>
      <c r="F1174" s="12"/>
      <c r="G1174" s="8"/>
      <c r="H1174" s="8"/>
      <c r="I1174" s="8"/>
      <c r="J1174" s="8"/>
      <c r="K1174" s="8"/>
      <c r="L1174" s="8"/>
      <c r="M1174" s="8"/>
      <c r="N1174" s="8"/>
    </row>
    <row r="1175" spans="1:14" x14ac:dyDescent="0.2">
      <c r="A1175" s="3" t="s">
        <v>163</v>
      </c>
      <c r="B1175" s="3" t="s">
        <v>656</v>
      </c>
      <c r="C1175" s="8" t="s">
        <v>200</v>
      </c>
      <c r="D1175" s="9" t="s">
        <v>199</v>
      </c>
      <c r="E1175" s="12"/>
      <c r="F1175" s="12"/>
      <c r="G1175" s="12">
        <v>11.57983057847812</v>
      </c>
      <c r="H1175" s="12">
        <v>3.4864380281711402</v>
      </c>
      <c r="I1175" s="12">
        <v>41.589470564171826</v>
      </c>
      <c r="J1175" s="12">
        <v>1.5060522216720991</v>
      </c>
      <c r="K1175" s="12">
        <v>0</v>
      </c>
      <c r="L1175" s="12">
        <v>0</v>
      </c>
      <c r="M1175" s="12">
        <f>IFERROR(($M1173/#REF!)*100,0)</f>
        <v>0</v>
      </c>
      <c r="N1175" s="8"/>
    </row>
    <row r="1176" spans="1:14" x14ac:dyDescent="0.2">
      <c r="A1176" s="3" t="s">
        <v>163</v>
      </c>
      <c r="B1176" s="3" t="s">
        <v>656</v>
      </c>
      <c r="C1176" s="8"/>
      <c r="D1176" s="9"/>
      <c r="E1176" s="12"/>
      <c r="F1176" s="12"/>
      <c r="G1176" s="8"/>
      <c r="H1176" s="8"/>
      <c r="I1176" s="8"/>
      <c r="J1176" s="8"/>
      <c r="K1176" s="8"/>
      <c r="L1176" s="8"/>
      <c r="M1176" s="8"/>
      <c r="N1176" s="8"/>
    </row>
    <row r="1177" spans="1:14" x14ac:dyDescent="0.2">
      <c r="A1177" s="3" t="s">
        <v>46</v>
      </c>
      <c r="B1177" s="3" t="s">
        <v>657</v>
      </c>
      <c r="C1177" s="13"/>
      <c r="D1177" s="14"/>
      <c r="E1177" s="16" t="s">
        <v>209</v>
      </c>
      <c r="F1177" s="16"/>
      <c r="G1177" s="13"/>
      <c r="H1177" s="13"/>
      <c r="I1177" s="13"/>
      <c r="J1177" s="13"/>
      <c r="K1177" s="13"/>
      <c r="L1177" s="13"/>
      <c r="M1177" s="13"/>
      <c r="N1177" s="13"/>
    </row>
    <row r="1178" spans="1:14" s="18" customFormat="1" x14ac:dyDescent="0.2">
      <c r="A1178" s="3" t="s">
        <v>46</v>
      </c>
      <c r="B1178" s="3" t="s">
        <v>657</v>
      </c>
      <c r="C1178" s="11" t="s">
        <v>201</v>
      </c>
      <c r="D1178" s="17" t="s">
        <v>202</v>
      </c>
      <c r="E1178" s="11"/>
      <c r="G1178" s="18">
        <v>15294.070000000002</v>
      </c>
      <c r="H1178" s="18">
        <v>1389.61</v>
      </c>
      <c r="I1178" s="18">
        <v>259625.24</v>
      </c>
      <c r="J1178" s="18">
        <v>0</v>
      </c>
      <c r="K1178" s="18">
        <v>0</v>
      </c>
      <c r="L1178" s="18">
        <v>0</v>
      </c>
      <c r="M1178" s="18">
        <f t="shared" ref="M1178" si="555">SUM(G1178:L1178)</f>
        <v>276308.92</v>
      </c>
      <c r="N1178" s="11"/>
    </row>
    <row r="1179" spans="1:14" x14ac:dyDescent="0.2">
      <c r="A1179" s="3" t="s">
        <v>46</v>
      </c>
      <c r="B1179" s="3" t="s">
        <v>657</v>
      </c>
      <c r="C1179" s="8"/>
      <c r="D1179" s="8"/>
      <c r="E1179" s="1"/>
      <c r="F1179" s="12"/>
      <c r="G1179" s="8"/>
      <c r="H1179" s="8"/>
      <c r="I1179" s="8"/>
      <c r="J1179" s="8"/>
      <c r="K1179" s="8"/>
      <c r="L1179" s="8"/>
      <c r="M1179" s="8"/>
      <c r="N1179" s="8"/>
    </row>
    <row r="1180" spans="1:14" x14ac:dyDescent="0.2">
      <c r="A1180" s="3" t="s">
        <v>46</v>
      </c>
      <c r="B1180" s="3" t="s">
        <v>657</v>
      </c>
      <c r="C1180" s="8" t="s">
        <v>200</v>
      </c>
      <c r="D1180" s="9" t="s">
        <v>199</v>
      </c>
      <c r="E1180" s="1"/>
      <c r="F1180" s="12"/>
      <c r="G1180" s="12">
        <v>0.93886792727105861</v>
      </c>
      <c r="H1180" s="12">
        <v>8.5304975092642801E-2</v>
      </c>
      <c r="I1180" s="12">
        <v>15.937798829615081</v>
      </c>
      <c r="J1180" s="12">
        <v>0</v>
      </c>
      <c r="K1180" s="12">
        <v>0</v>
      </c>
      <c r="L1180" s="12">
        <v>0</v>
      </c>
      <c r="M1180" s="12">
        <f>IFERROR(($M1178/#REF!)*100,0)</f>
        <v>0</v>
      </c>
      <c r="N1180" s="8"/>
    </row>
    <row r="1181" spans="1:14" x14ac:dyDescent="0.2">
      <c r="A1181" s="3" t="s">
        <v>46</v>
      </c>
      <c r="B1181" s="3" t="s">
        <v>657</v>
      </c>
      <c r="C1181" s="8"/>
      <c r="D1181" s="9"/>
      <c r="E1181" s="1"/>
      <c r="F1181" s="12"/>
      <c r="G1181" s="8"/>
      <c r="H1181" s="8"/>
      <c r="I1181" s="8"/>
      <c r="J1181" s="8"/>
      <c r="K1181" s="8"/>
      <c r="L1181" s="8"/>
      <c r="M1181" s="8"/>
      <c r="N1181" s="8"/>
    </row>
    <row r="1182" spans="1:14" x14ac:dyDescent="0.2">
      <c r="A1182" s="3" t="s">
        <v>76</v>
      </c>
      <c r="B1182" s="3" t="s">
        <v>658</v>
      </c>
      <c r="C1182" s="8"/>
      <c r="D1182" s="14"/>
      <c r="E1182" s="15" t="s">
        <v>208</v>
      </c>
      <c r="F1182" s="16"/>
      <c r="G1182" s="13"/>
      <c r="H1182" s="13"/>
      <c r="I1182" s="13"/>
      <c r="J1182" s="13"/>
      <c r="K1182" s="13"/>
      <c r="L1182" s="13"/>
      <c r="M1182" s="13"/>
      <c r="N1182" s="13"/>
    </row>
    <row r="1183" spans="1:14" s="18" customFormat="1" x14ac:dyDescent="0.2">
      <c r="A1183" s="3" t="s">
        <v>76</v>
      </c>
      <c r="B1183" s="3" t="s">
        <v>658</v>
      </c>
      <c r="C1183" s="11" t="s">
        <v>201</v>
      </c>
      <c r="D1183" s="17" t="s">
        <v>202</v>
      </c>
      <c r="E1183" s="17"/>
      <c r="G1183" s="18">
        <v>866374.61</v>
      </c>
      <c r="H1183" s="18">
        <v>306840.69999999995</v>
      </c>
      <c r="I1183" s="18">
        <v>42910.600000000006</v>
      </c>
      <c r="J1183" s="18">
        <v>10558.689999999999</v>
      </c>
      <c r="K1183" s="18">
        <v>0</v>
      </c>
      <c r="L1183" s="18">
        <v>0</v>
      </c>
      <c r="M1183" s="18">
        <f t="shared" ref="M1183" si="556">SUM(G1183:L1183)</f>
        <v>1226684.6000000001</v>
      </c>
      <c r="N1183" s="11"/>
    </row>
    <row r="1184" spans="1:14" x14ac:dyDescent="0.2">
      <c r="A1184" s="3" t="s">
        <v>76</v>
      </c>
      <c r="B1184" s="3" t="s">
        <v>658</v>
      </c>
      <c r="C1184" s="8"/>
      <c r="D1184" s="8"/>
      <c r="E1184" s="1"/>
      <c r="F1184" s="12"/>
      <c r="G1184" s="8"/>
      <c r="H1184" s="8"/>
      <c r="I1184" s="8"/>
      <c r="J1184" s="8"/>
      <c r="K1184" s="8"/>
      <c r="L1184" s="8"/>
      <c r="M1184" s="8"/>
      <c r="N1184" s="8"/>
    </row>
    <row r="1185" spans="1:14" x14ac:dyDescent="0.2">
      <c r="A1185" s="3" t="s">
        <v>76</v>
      </c>
      <c r="B1185" s="3" t="s">
        <v>658</v>
      </c>
      <c r="C1185" s="8" t="s">
        <v>200</v>
      </c>
      <c r="D1185" s="9" t="s">
        <v>199</v>
      </c>
      <c r="E1185" s="1"/>
      <c r="F1185" s="12"/>
      <c r="G1185" s="12">
        <v>18.663050877501881</v>
      </c>
      <c r="H1185" s="12">
        <v>6.6098238906011915</v>
      </c>
      <c r="I1185" s="12">
        <v>0.92436078082220374</v>
      </c>
      <c r="J1185" s="12">
        <v>0.22745053513256849</v>
      </c>
      <c r="K1185" s="12">
        <v>0</v>
      </c>
      <c r="L1185" s="12">
        <v>0</v>
      </c>
      <c r="M1185" s="12">
        <f>IFERROR(($M1183/#REF!)*100,0)</f>
        <v>0</v>
      </c>
      <c r="N1185" s="8"/>
    </row>
    <row r="1186" spans="1:14" x14ac:dyDescent="0.2">
      <c r="A1186" s="3" t="s">
        <v>76</v>
      </c>
      <c r="B1186" s="3" t="s">
        <v>658</v>
      </c>
      <c r="C1186" s="8"/>
      <c r="D1186" s="9"/>
      <c r="E1186" s="1"/>
      <c r="F1186" s="12"/>
      <c r="G1186" s="8"/>
      <c r="H1186" s="8"/>
      <c r="I1186" s="8"/>
      <c r="J1186" s="8"/>
      <c r="K1186" s="8"/>
      <c r="L1186" s="8"/>
      <c r="M1186" s="8"/>
      <c r="N1186" s="8"/>
    </row>
    <row r="1187" spans="1:14" x14ac:dyDescent="0.2">
      <c r="A1187" s="3" t="s">
        <v>659</v>
      </c>
      <c r="B1187" s="3" t="s">
        <v>660</v>
      </c>
      <c r="C1187" s="8"/>
      <c r="D1187" s="14"/>
      <c r="E1187" s="15" t="s">
        <v>207</v>
      </c>
      <c r="F1187" s="16"/>
      <c r="G1187" s="13"/>
      <c r="H1187" s="13"/>
      <c r="I1187" s="13"/>
      <c r="J1187" s="13"/>
      <c r="K1187" s="13"/>
      <c r="L1187" s="13"/>
      <c r="M1187" s="13"/>
      <c r="N1187" s="13"/>
    </row>
    <row r="1188" spans="1:14" s="18" customFormat="1" x14ac:dyDescent="0.2">
      <c r="A1188" s="3" t="s">
        <v>659</v>
      </c>
      <c r="B1188" s="3" t="s">
        <v>660</v>
      </c>
      <c r="C1188" s="11" t="s">
        <v>201</v>
      </c>
      <c r="D1188" s="17" t="s">
        <v>202</v>
      </c>
      <c r="E1188" s="17"/>
      <c r="G1188" s="18">
        <v>0</v>
      </c>
      <c r="H1188" s="18">
        <v>0</v>
      </c>
      <c r="I1188" s="18">
        <v>0</v>
      </c>
      <c r="J1188" s="18">
        <v>0</v>
      </c>
      <c r="K1188" s="18">
        <v>0</v>
      </c>
      <c r="L1188" s="18">
        <v>0</v>
      </c>
      <c r="M1188" s="18">
        <f t="shared" ref="M1188" si="557">SUM(G1188:L1188)</f>
        <v>0</v>
      </c>
      <c r="N1188" s="11"/>
    </row>
    <row r="1189" spans="1:14" x14ac:dyDescent="0.2">
      <c r="A1189" s="3" t="s">
        <v>659</v>
      </c>
      <c r="B1189" s="3" t="s">
        <v>660</v>
      </c>
      <c r="C1189" s="8"/>
      <c r="D1189" s="8"/>
      <c r="E1189" s="1"/>
      <c r="F1189" s="12"/>
      <c r="G1189" s="8"/>
      <c r="H1189" s="8"/>
      <c r="I1189" s="8"/>
      <c r="J1189" s="8"/>
      <c r="K1189" s="8"/>
      <c r="L1189" s="8"/>
      <c r="M1189" s="8"/>
      <c r="N1189" s="8"/>
    </row>
    <row r="1190" spans="1:14" x14ac:dyDescent="0.2">
      <c r="A1190" s="3" t="s">
        <v>659</v>
      </c>
      <c r="B1190" s="3" t="s">
        <v>660</v>
      </c>
      <c r="C1190" s="8" t="s">
        <v>200</v>
      </c>
      <c r="D1190" s="9" t="s">
        <v>199</v>
      </c>
      <c r="E1190" s="1"/>
      <c r="F1190" s="12"/>
      <c r="G1190" s="12">
        <v>0</v>
      </c>
      <c r="H1190" s="12">
        <v>0</v>
      </c>
      <c r="I1190" s="12">
        <v>0</v>
      </c>
      <c r="J1190" s="12">
        <v>0</v>
      </c>
      <c r="K1190" s="12">
        <v>0</v>
      </c>
      <c r="L1190" s="12">
        <v>0</v>
      </c>
      <c r="M1190" s="12">
        <f>IFERROR(($M1188/#REF!)*100,0)</f>
        <v>0</v>
      </c>
      <c r="N1190" s="8"/>
    </row>
    <row r="1191" spans="1:14" x14ac:dyDescent="0.2">
      <c r="A1191" s="3" t="s">
        <v>659</v>
      </c>
      <c r="B1191" s="3" t="s">
        <v>660</v>
      </c>
      <c r="C1191" s="8"/>
      <c r="D1191" s="9"/>
      <c r="E1191" s="1"/>
      <c r="F1191" s="12"/>
      <c r="G1191" s="8"/>
      <c r="H1191" s="8"/>
      <c r="I1191" s="8"/>
      <c r="J1191" s="8"/>
      <c r="K1191" s="8"/>
      <c r="L1191" s="8"/>
      <c r="M1191" s="8"/>
      <c r="N1191" s="8"/>
    </row>
    <row r="1192" spans="1:14" x14ac:dyDescent="0.2">
      <c r="A1192" s="3" t="s">
        <v>118</v>
      </c>
      <c r="B1192" s="3" t="s">
        <v>661</v>
      </c>
      <c r="C1192" s="8"/>
      <c r="D1192" s="14"/>
      <c r="E1192" s="15" t="s">
        <v>206</v>
      </c>
      <c r="F1192" s="16"/>
      <c r="G1192" s="13"/>
      <c r="H1192" s="13"/>
      <c r="I1192" s="13"/>
      <c r="J1192" s="13"/>
      <c r="K1192" s="13"/>
      <c r="L1192" s="13"/>
      <c r="M1192" s="13"/>
      <c r="N1192" s="13"/>
    </row>
    <row r="1193" spans="1:14" s="18" customFormat="1" x14ac:dyDescent="0.2">
      <c r="A1193" s="3" t="s">
        <v>118</v>
      </c>
      <c r="B1193" s="3" t="s">
        <v>661</v>
      </c>
      <c r="C1193" s="11" t="s">
        <v>201</v>
      </c>
      <c r="D1193" s="17" t="s">
        <v>202</v>
      </c>
      <c r="E1193" s="17"/>
      <c r="G1193" s="18">
        <v>383239.67999999999</v>
      </c>
      <c r="H1193" s="18">
        <v>186156.63</v>
      </c>
      <c r="I1193" s="18">
        <v>677899.3600000001</v>
      </c>
      <c r="J1193" s="18">
        <v>4303.4799999999996</v>
      </c>
      <c r="K1193" s="18">
        <v>0</v>
      </c>
      <c r="L1193" s="18">
        <v>0</v>
      </c>
      <c r="M1193" s="18">
        <f t="shared" ref="M1193" si="558">SUM(G1193:L1193)</f>
        <v>1251599.1500000001</v>
      </c>
      <c r="N1193" s="11"/>
    </row>
    <row r="1194" spans="1:14" x14ac:dyDescent="0.2">
      <c r="A1194" s="3" t="s">
        <v>118</v>
      </c>
      <c r="B1194" s="3" t="s">
        <v>661</v>
      </c>
      <c r="C1194" s="8"/>
      <c r="D1194" s="8"/>
      <c r="E1194" s="1"/>
      <c r="F1194" s="12"/>
      <c r="G1194" s="8"/>
      <c r="H1194" s="8"/>
      <c r="I1194" s="8"/>
      <c r="J1194" s="8"/>
      <c r="K1194" s="8"/>
      <c r="L1194" s="8"/>
      <c r="M1194" s="8"/>
      <c r="N1194" s="8"/>
    </row>
    <row r="1195" spans="1:14" x14ac:dyDescent="0.2">
      <c r="A1195" s="3" t="s">
        <v>118</v>
      </c>
      <c r="B1195" s="3" t="s">
        <v>661</v>
      </c>
      <c r="C1195" s="8" t="s">
        <v>200</v>
      </c>
      <c r="D1195" s="9" t="s">
        <v>199</v>
      </c>
      <c r="E1195" s="1"/>
      <c r="F1195" s="12"/>
      <c r="G1195" s="12">
        <v>16.229171816717852</v>
      </c>
      <c r="H1195" s="12">
        <v>7.8832336283423814</v>
      </c>
      <c r="I1195" s="12">
        <v>28.707218385849476</v>
      </c>
      <c r="J1195" s="12">
        <v>0.18224082728022559</v>
      </c>
      <c r="K1195" s="12">
        <v>0</v>
      </c>
      <c r="L1195" s="12">
        <v>0</v>
      </c>
      <c r="M1195" s="12">
        <f>IFERROR(($M1193/#REF!)*100,0)</f>
        <v>0</v>
      </c>
      <c r="N1195" s="8"/>
    </row>
    <row r="1196" spans="1:14" x14ac:dyDescent="0.2">
      <c r="A1196" s="3" t="s">
        <v>118</v>
      </c>
      <c r="B1196" s="3" t="s">
        <v>661</v>
      </c>
      <c r="C1196" s="8"/>
      <c r="D1196" s="9"/>
      <c r="E1196" s="1"/>
      <c r="F1196" s="12"/>
      <c r="G1196" s="8"/>
      <c r="H1196" s="8"/>
      <c r="I1196" s="8"/>
      <c r="J1196" s="8"/>
      <c r="K1196" s="8"/>
      <c r="L1196" s="8"/>
      <c r="M1196" s="8"/>
      <c r="N1196" s="8"/>
    </row>
    <row r="1197" spans="1:14" x14ac:dyDescent="0.2">
      <c r="A1197" s="3" t="s">
        <v>672</v>
      </c>
      <c r="B1197" s="3" t="s">
        <v>678</v>
      </c>
      <c r="C1197" s="8"/>
      <c r="D1197" s="14"/>
      <c r="E1197" s="7" t="s">
        <v>687</v>
      </c>
      <c r="F1197" s="16"/>
      <c r="G1197" s="13"/>
      <c r="H1197" s="13"/>
      <c r="I1197" s="13"/>
      <c r="J1197" s="13"/>
      <c r="K1197" s="13"/>
      <c r="L1197" s="13"/>
      <c r="M1197" s="13"/>
      <c r="N1197" s="13"/>
    </row>
    <row r="1198" spans="1:14" s="18" customFormat="1" x14ac:dyDescent="0.2">
      <c r="A1198" s="3" t="s">
        <v>672</v>
      </c>
      <c r="B1198" s="3" t="s">
        <v>678</v>
      </c>
      <c r="C1198" s="11" t="s">
        <v>201</v>
      </c>
      <c r="D1198" s="17" t="s">
        <v>202</v>
      </c>
      <c r="E1198" s="17"/>
      <c r="G1198" s="18">
        <v>0</v>
      </c>
      <c r="H1198" s="18">
        <v>0</v>
      </c>
      <c r="I1198" s="18">
        <v>37848464.159999996</v>
      </c>
      <c r="J1198" s="18">
        <v>13192.68</v>
      </c>
      <c r="K1198" s="18">
        <v>0</v>
      </c>
      <c r="L1198" s="18">
        <v>0</v>
      </c>
      <c r="M1198" s="18">
        <f t="shared" ref="M1198" si="559">SUM(G1198:L1198)</f>
        <v>37861656.839999996</v>
      </c>
      <c r="N1198" s="11"/>
    </row>
    <row r="1199" spans="1:14" x14ac:dyDescent="0.2">
      <c r="A1199" s="3" t="s">
        <v>672</v>
      </c>
      <c r="B1199" s="3" t="s">
        <v>678</v>
      </c>
      <c r="C1199" s="8"/>
      <c r="D1199" s="8"/>
      <c r="E1199" s="1"/>
      <c r="F1199" s="12"/>
      <c r="G1199" s="8"/>
      <c r="H1199" s="8"/>
      <c r="I1199" s="8"/>
      <c r="J1199" s="8"/>
      <c r="K1199" s="8"/>
      <c r="L1199" s="8"/>
      <c r="M1199" s="8"/>
      <c r="N1199" s="8"/>
    </row>
    <row r="1200" spans="1:14" x14ac:dyDescent="0.2">
      <c r="A1200" s="3" t="s">
        <v>672</v>
      </c>
      <c r="B1200" s="3" t="s">
        <v>678</v>
      </c>
      <c r="C1200" s="8" t="s">
        <v>200</v>
      </c>
      <c r="D1200" s="9" t="s">
        <v>199</v>
      </c>
      <c r="E1200" s="1"/>
      <c r="F1200" s="12"/>
      <c r="G1200" s="12">
        <v>0</v>
      </c>
      <c r="H1200" s="12">
        <v>0</v>
      </c>
      <c r="I1200" s="12">
        <v>1602.78087031992</v>
      </c>
      <c r="J1200" s="12">
        <v>0.55867458829674765</v>
      </c>
      <c r="K1200" s="12">
        <v>0</v>
      </c>
      <c r="L1200" s="12">
        <v>0</v>
      </c>
      <c r="M1200" s="12">
        <f>IFERROR(($M1198/#REF!)*100,0)</f>
        <v>0</v>
      </c>
      <c r="N1200" s="8"/>
    </row>
    <row r="1201" spans="1:14" x14ac:dyDescent="0.2">
      <c r="A1201" s="3" t="s">
        <v>672</v>
      </c>
      <c r="B1201" s="3" t="s">
        <v>678</v>
      </c>
      <c r="C1201" s="8"/>
      <c r="D1201" s="9"/>
      <c r="E1201" s="1"/>
      <c r="F1201" s="12"/>
      <c r="G1201" s="8"/>
      <c r="H1201" s="8"/>
      <c r="I1201" s="8"/>
      <c r="J1201" s="8"/>
      <c r="K1201" s="8"/>
      <c r="L1201" s="8"/>
      <c r="M1201" s="8"/>
      <c r="N1201" s="8"/>
    </row>
    <row r="1202" spans="1:14" x14ac:dyDescent="0.2">
      <c r="A1202" s="6" t="s">
        <v>684</v>
      </c>
      <c r="B1202" s="3" t="s">
        <v>686</v>
      </c>
      <c r="C1202" s="8"/>
      <c r="D1202" s="14"/>
      <c r="E1202" s="15" t="s">
        <v>685</v>
      </c>
      <c r="F1202" s="16"/>
      <c r="G1202" s="13"/>
      <c r="H1202" s="13"/>
      <c r="I1202" s="13"/>
      <c r="J1202" s="13"/>
      <c r="K1202" s="13"/>
      <c r="L1202" s="13"/>
      <c r="M1202" s="13"/>
      <c r="N1202" s="13"/>
    </row>
    <row r="1203" spans="1:14" s="18" customFormat="1" x14ac:dyDescent="0.2">
      <c r="A1203" s="6" t="s">
        <v>684</v>
      </c>
      <c r="B1203" s="3" t="s">
        <v>686</v>
      </c>
      <c r="C1203" s="11" t="s">
        <v>201</v>
      </c>
      <c r="D1203" s="17" t="s">
        <v>202</v>
      </c>
      <c r="E1203" s="17"/>
      <c r="G1203" s="18">
        <v>1314984.3700000001</v>
      </c>
      <c r="H1203" s="18">
        <v>517535.20000000007</v>
      </c>
      <c r="I1203" s="18">
        <v>1729001.9600000004</v>
      </c>
      <c r="J1203" s="18">
        <v>136842.32999999999</v>
      </c>
      <c r="K1203" s="18">
        <v>309572.82999999996</v>
      </c>
      <c r="L1203" s="18">
        <v>73651.360000000001</v>
      </c>
      <c r="M1203" s="18">
        <f t="shared" ref="M1203" si="560">SUM(G1203:L1203)</f>
        <v>4081588.0500000007</v>
      </c>
      <c r="N1203" s="11"/>
    </row>
    <row r="1204" spans="1:14" x14ac:dyDescent="0.2">
      <c r="A1204" s="6" t="s">
        <v>684</v>
      </c>
      <c r="B1204" s="3" t="s">
        <v>686</v>
      </c>
      <c r="C1204" s="8"/>
      <c r="D1204" s="8"/>
      <c r="E1204" s="1"/>
      <c r="F1204" s="12"/>
      <c r="G1204" s="8"/>
      <c r="H1204" s="8"/>
      <c r="I1204" s="8"/>
      <c r="J1204" s="8"/>
      <c r="K1204" s="8"/>
      <c r="L1204" s="8"/>
      <c r="M1204" s="8"/>
      <c r="N1204" s="8"/>
    </row>
    <row r="1205" spans="1:14" x14ac:dyDescent="0.2">
      <c r="A1205" s="6" t="s">
        <v>684</v>
      </c>
      <c r="B1205" s="3" t="s">
        <v>686</v>
      </c>
      <c r="C1205" s="8" t="s">
        <v>200</v>
      </c>
      <c r="D1205" s="9" t="s">
        <v>199</v>
      </c>
      <c r="E1205" s="1"/>
      <c r="F1205" s="12"/>
      <c r="G1205" s="12">
        <v>11.378183538297291</v>
      </c>
      <c r="H1205" s="12">
        <v>4.4780840194544638</v>
      </c>
      <c r="I1205" s="12">
        <v>14.960559294674924</v>
      </c>
      <c r="J1205" s="12">
        <v>1.1840575310779131</v>
      </c>
      <c r="K1205" s="12">
        <v>2.6786451296072098</v>
      </c>
      <c r="L1205" s="12">
        <v>0.6372841465219905</v>
      </c>
      <c r="M1205" s="12">
        <f>IFERROR(($M1203/#REF!)*100,0)</f>
        <v>0</v>
      </c>
      <c r="N1205" s="8"/>
    </row>
    <row r="1206" spans="1:14" x14ac:dyDescent="0.2">
      <c r="A1206" s="6" t="s">
        <v>684</v>
      </c>
      <c r="B1206" s="3" t="s">
        <v>686</v>
      </c>
      <c r="C1206" s="8"/>
      <c r="D1206" s="9"/>
      <c r="E1206" s="1"/>
      <c r="F1206" s="12"/>
      <c r="G1206" s="8"/>
      <c r="H1206" s="8"/>
      <c r="I1206" s="8"/>
      <c r="J1206" s="8"/>
      <c r="K1206" s="8"/>
      <c r="L1206" s="8"/>
      <c r="M1206" s="8"/>
      <c r="N1206" s="8"/>
    </row>
    <row r="1207" spans="1:14" ht="15" x14ac:dyDescent="0.25">
      <c r="A1207"/>
      <c r="B1207"/>
      <c r="C1207" s="13"/>
      <c r="D1207" s="14" t="s">
        <v>205</v>
      </c>
      <c r="E1207" s="15"/>
      <c r="F1207" s="8"/>
      <c r="G1207" s="8"/>
      <c r="H1207" s="8"/>
      <c r="I1207" s="8"/>
      <c r="J1207" s="8"/>
      <c r="K1207" s="8"/>
      <c r="L1207" s="8"/>
      <c r="M1207" s="8"/>
      <c r="N1207" s="8"/>
    </row>
    <row r="1208" spans="1:14" s="18" customFormat="1" ht="15" x14ac:dyDescent="0.25">
      <c r="A1208"/>
      <c r="B1208"/>
      <c r="C1208" s="11" t="s">
        <v>201</v>
      </c>
      <c r="D1208" s="17" t="s">
        <v>202</v>
      </c>
      <c r="E1208" s="17"/>
      <c r="F1208" s="11"/>
      <c r="G1208" s="11">
        <f>SUMIF($D$7:$D$1081,$D1208,G$7:G$1081)</f>
        <v>4459011482.1400013</v>
      </c>
      <c r="H1208" s="11">
        <f t="shared" ref="H1208:M1208" si="561">SUMIF($D$7:$D$1081,$D1208,H$7:H$1081)</f>
        <v>1579885308.9300001</v>
      </c>
      <c r="I1208" s="11">
        <f t="shared" si="561"/>
        <v>415128213.49000019</v>
      </c>
      <c r="J1208" s="11">
        <f t="shared" si="561"/>
        <v>413091478.23999971</v>
      </c>
      <c r="K1208" s="11">
        <f t="shared" si="561"/>
        <v>38925135.170000009</v>
      </c>
      <c r="L1208" s="11">
        <f t="shared" si="561"/>
        <v>50458389.459999986</v>
      </c>
      <c r="M1208" s="11">
        <f t="shared" si="561"/>
        <v>6956500007.4299984</v>
      </c>
      <c r="N1208" s="11"/>
    </row>
    <row r="1209" spans="1:14" ht="15" x14ac:dyDescent="0.25">
      <c r="A1209"/>
      <c r="B1209"/>
      <c r="C1209" s="8" t="s">
        <v>201</v>
      </c>
      <c r="D1209" s="8" t="s">
        <v>682</v>
      </c>
      <c r="E1209" s="21"/>
      <c r="F1209" s="11">
        <f>SUMIF($D$7:$D$1081,$D1209,F$7:F$1081)</f>
        <v>879404.96000000043</v>
      </c>
      <c r="G1209" s="8">
        <f>G1208/$F1209</f>
        <v>5070.4870736003113</v>
      </c>
      <c r="H1209" s="8">
        <f t="shared" ref="H1209:M1209" si="562">H1208/$F1209</f>
        <v>1796.5390017017862</v>
      </c>
      <c r="I1209" s="8">
        <f t="shared" si="562"/>
        <v>472.05580178897327</v>
      </c>
      <c r="J1209" s="8">
        <f t="shared" si="562"/>
        <v>469.73976385122904</v>
      </c>
      <c r="K1209" s="8">
        <f t="shared" si="562"/>
        <v>44.263038009246607</v>
      </c>
      <c r="L1209" s="8">
        <f t="shared" si="562"/>
        <v>57.377876808882178</v>
      </c>
      <c r="M1209" s="8">
        <f t="shared" si="562"/>
        <v>7910.4625557604259</v>
      </c>
      <c r="N1209" s="8"/>
    </row>
    <row r="1210" spans="1:14" ht="15" x14ac:dyDescent="0.25">
      <c r="A1210"/>
      <c r="B1210"/>
      <c r="C1210" s="8" t="s">
        <v>201</v>
      </c>
      <c r="D1210" s="8" t="s">
        <v>683</v>
      </c>
      <c r="E1210" s="21"/>
      <c r="F1210" s="11">
        <f>SUMIF($D$7:$D$1081,$D1210,F$7:F$1081)</f>
        <v>877512</v>
      </c>
      <c r="G1210" s="8">
        <f>G1208/$F1210</f>
        <v>5081.42507696761</v>
      </c>
      <c r="H1210" s="8">
        <f t="shared" ref="H1210:M1210" si="563">H1208/$F1210</f>
        <v>1800.4144774430436</v>
      </c>
      <c r="I1210" s="8">
        <f t="shared" si="563"/>
        <v>473.07411578417185</v>
      </c>
      <c r="J1210" s="8">
        <f t="shared" si="563"/>
        <v>470.75308171284235</v>
      </c>
      <c r="K1210" s="8">
        <f t="shared" si="563"/>
        <v>44.358521786596661</v>
      </c>
      <c r="L1210" s="8">
        <f t="shared" si="563"/>
        <v>57.501651783679293</v>
      </c>
      <c r="M1210" s="8">
        <f t="shared" si="563"/>
        <v>7927.5269254779405</v>
      </c>
      <c r="N1210" s="8"/>
    </row>
    <row r="1211" spans="1:14" ht="15" x14ac:dyDescent="0.25">
      <c r="A1211"/>
      <c r="B1211"/>
      <c r="C1211" s="8" t="s">
        <v>200</v>
      </c>
      <c r="D1211" s="9" t="s">
        <v>199</v>
      </c>
      <c r="E1211" s="1"/>
      <c r="F1211" s="8"/>
      <c r="G1211" s="12">
        <f t="shared" ref="G1211:L1211" si="564">(G1208/$M1208)*$M1211</f>
        <v>0</v>
      </c>
      <c r="H1211" s="12">
        <f t="shared" si="564"/>
        <v>0</v>
      </c>
      <c r="I1211" s="12">
        <f t="shared" si="564"/>
        <v>0</v>
      </c>
      <c r="J1211" s="12">
        <f t="shared" si="564"/>
        <v>0</v>
      </c>
      <c r="K1211" s="12">
        <f t="shared" si="564"/>
        <v>0</v>
      </c>
      <c r="L1211" s="12">
        <f t="shared" si="564"/>
        <v>0</v>
      </c>
      <c r="M1211" s="12">
        <f>IFERROR(($M1208/#REF!)*100,0)</f>
        <v>0</v>
      </c>
      <c r="N1211" s="8"/>
    </row>
    <row r="1212" spans="1:14" ht="15" x14ac:dyDescent="0.25">
      <c r="A1212"/>
      <c r="B1212"/>
      <c r="C1212" s="8"/>
      <c r="D1212" s="8"/>
      <c r="E1212" s="1"/>
      <c r="F1212" s="8"/>
      <c r="G1212" s="8"/>
      <c r="H1212" s="8"/>
      <c r="I1212" s="8"/>
      <c r="J1212" s="8"/>
      <c r="K1212" s="8"/>
      <c r="L1212" s="8"/>
      <c r="M1212" s="8"/>
      <c r="N1212" s="8"/>
    </row>
    <row r="1213" spans="1:14" ht="15" x14ac:dyDescent="0.25">
      <c r="A1213"/>
      <c r="B1213"/>
      <c r="C1213" s="13"/>
      <c r="D1213" s="14" t="s">
        <v>204</v>
      </c>
      <c r="E1213" s="15"/>
      <c r="F1213" s="13"/>
      <c r="G1213" s="13"/>
      <c r="H1213" s="13"/>
      <c r="I1213" s="13"/>
      <c r="J1213" s="13"/>
      <c r="K1213" s="13"/>
      <c r="L1213" s="13"/>
      <c r="M1213" s="13"/>
      <c r="N1213" s="13"/>
    </row>
    <row r="1214" spans="1:14" s="18" customFormat="1" ht="15" x14ac:dyDescent="0.25">
      <c r="A1214"/>
      <c r="B1214"/>
      <c r="C1214" s="11" t="s">
        <v>201</v>
      </c>
      <c r="D1214" s="17" t="s">
        <v>202</v>
      </c>
      <c r="E1214" s="17"/>
      <c r="F1214" s="11"/>
      <c r="G1214" s="11">
        <f t="shared" ref="G1214:M1214" si="565">SUMIF($D$1082:$D$1206,$D1214,G$1082:G$1206)</f>
        <v>15849716.389999997</v>
      </c>
      <c r="H1214" s="11">
        <f t="shared" si="565"/>
        <v>6465373.5099999998</v>
      </c>
      <c r="I1214" s="11">
        <f t="shared" si="565"/>
        <v>65643977.919999994</v>
      </c>
      <c r="J1214" s="11">
        <f t="shared" si="565"/>
        <v>2670731.86</v>
      </c>
      <c r="K1214" s="11">
        <f t="shared" si="565"/>
        <v>456280.48</v>
      </c>
      <c r="L1214" s="11">
        <f t="shared" si="565"/>
        <v>317304.36</v>
      </c>
      <c r="M1214" s="11">
        <f t="shared" si="565"/>
        <v>91403384.519999996</v>
      </c>
      <c r="N1214" s="11"/>
    </row>
    <row r="1215" spans="1:14" ht="15" x14ac:dyDescent="0.25">
      <c r="A1215"/>
      <c r="B1215"/>
      <c r="C1215" s="8"/>
      <c r="D1215" s="8"/>
      <c r="E1215" s="1"/>
      <c r="F1215" s="8"/>
      <c r="G1215" s="8"/>
      <c r="H1215" s="8"/>
      <c r="I1215" s="8"/>
      <c r="J1215" s="8"/>
      <c r="K1215" s="8"/>
      <c r="L1215" s="8"/>
      <c r="M1215" s="8"/>
      <c r="N1215" s="8"/>
    </row>
    <row r="1216" spans="1:14" ht="15" x14ac:dyDescent="0.25">
      <c r="A1216"/>
      <c r="B1216"/>
      <c r="C1216" s="8" t="s">
        <v>200</v>
      </c>
      <c r="D1216" s="9" t="s">
        <v>199</v>
      </c>
      <c r="E1216" s="1"/>
      <c r="F1216" s="8"/>
      <c r="G1216" s="12">
        <f t="shared" ref="G1216:L1216" si="566">(G1214/$M1214)*$M1216</f>
        <v>0</v>
      </c>
      <c r="H1216" s="12">
        <f t="shared" si="566"/>
        <v>0</v>
      </c>
      <c r="I1216" s="12">
        <f t="shared" si="566"/>
        <v>0</v>
      </c>
      <c r="J1216" s="12">
        <f t="shared" si="566"/>
        <v>0</v>
      </c>
      <c r="K1216" s="12">
        <f t="shared" si="566"/>
        <v>0</v>
      </c>
      <c r="L1216" s="12">
        <f t="shared" si="566"/>
        <v>0</v>
      </c>
      <c r="M1216" s="12">
        <f>IFERROR(($M1214/#REF!)*100,0)</f>
        <v>0</v>
      </c>
      <c r="N1216" s="8"/>
    </row>
    <row r="1217" spans="1:14" ht="15" x14ac:dyDescent="0.25">
      <c r="A1217"/>
      <c r="B1217"/>
      <c r="C1217" s="8"/>
      <c r="D1217" s="9"/>
      <c r="E1217" s="1"/>
      <c r="F1217" s="8"/>
      <c r="G1217" s="11"/>
      <c r="H1217" s="11"/>
      <c r="I1217" s="11"/>
      <c r="J1217" s="11"/>
      <c r="K1217" s="11"/>
      <c r="L1217" s="11"/>
      <c r="M1217" s="11"/>
      <c r="N1217" s="8"/>
    </row>
    <row r="1218" spans="1:14" ht="15" x14ac:dyDescent="0.25">
      <c r="A1218"/>
      <c r="B1218"/>
      <c r="C1218" s="13"/>
      <c r="D1218" s="14" t="s">
        <v>203</v>
      </c>
      <c r="E1218" s="15"/>
      <c r="F1218" s="13"/>
      <c r="G1218" s="13"/>
      <c r="H1218" s="13"/>
      <c r="I1218" s="13"/>
      <c r="J1218" s="13"/>
      <c r="K1218" s="13"/>
      <c r="L1218" s="13"/>
      <c r="M1218" s="13"/>
      <c r="N1218" s="13"/>
    </row>
    <row r="1219" spans="1:14" s="18" customFormat="1" ht="15" x14ac:dyDescent="0.25">
      <c r="A1219"/>
      <c r="B1219"/>
      <c r="C1219" s="8" t="s">
        <v>201</v>
      </c>
      <c r="D1219" s="9" t="s">
        <v>202</v>
      </c>
      <c r="E1219" s="1"/>
      <c r="F1219" s="11"/>
      <c r="G1219" s="11">
        <f t="shared" ref="G1219:M1219" si="567">G1208+G1214</f>
        <v>4474861198.5300016</v>
      </c>
      <c r="H1219" s="11">
        <f t="shared" si="567"/>
        <v>1586350682.4400001</v>
      </c>
      <c r="I1219" s="11">
        <f t="shared" si="567"/>
        <v>480772191.41000021</v>
      </c>
      <c r="J1219" s="11">
        <f t="shared" si="567"/>
        <v>415762210.09999973</v>
      </c>
      <c r="K1219" s="11">
        <f t="shared" si="567"/>
        <v>39381415.650000006</v>
      </c>
      <c r="L1219" s="11">
        <f t="shared" si="567"/>
        <v>50775693.819999985</v>
      </c>
      <c r="M1219" s="11">
        <f t="shared" si="567"/>
        <v>7047903391.9499989</v>
      </c>
      <c r="N1219" s="11"/>
    </row>
    <row r="1220" spans="1:14" ht="15" x14ac:dyDescent="0.25">
      <c r="A1220"/>
      <c r="B1220"/>
      <c r="C1220" s="8" t="s">
        <v>201</v>
      </c>
      <c r="D1220" s="8" t="s">
        <v>682</v>
      </c>
      <c r="E1220" s="21"/>
      <c r="F1220" s="8">
        <f>F1209</f>
        <v>879404.96000000043</v>
      </c>
      <c r="G1220" s="8">
        <f>G1219/$F1220</f>
        <v>5088.5103019318876</v>
      </c>
      <c r="H1220" s="8">
        <f t="shared" ref="H1220:M1220" si="568">H1219/$F1220</f>
        <v>1803.8909883337471</v>
      </c>
      <c r="I1220" s="8">
        <f t="shared" si="568"/>
        <v>546.70170544637358</v>
      </c>
      <c r="J1220" s="8">
        <f t="shared" si="568"/>
        <v>472.77673996744289</v>
      </c>
      <c r="K1220" s="8">
        <f t="shared" si="568"/>
        <v>44.781889392572893</v>
      </c>
      <c r="L1220" s="8">
        <f t="shared" si="568"/>
        <v>57.738693923218221</v>
      </c>
      <c r="M1220" s="8">
        <f t="shared" si="568"/>
        <v>8014.4003189952391</v>
      </c>
      <c r="N1220" s="8"/>
    </row>
    <row r="1221" spans="1:14" ht="15" x14ac:dyDescent="0.25">
      <c r="A1221"/>
      <c r="B1221"/>
      <c r="C1221" s="8" t="s">
        <v>201</v>
      </c>
      <c r="D1221" s="8" t="s">
        <v>683</v>
      </c>
      <c r="E1221" s="21"/>
      <c r="F1221" s="8">
        <f>F1210</f>
        <v>877512</v>
      </c>
      <c r="G1221" s="8">
        <f>G1219/$F1221</f>
        <v>5099.4871848248249</v>
      </c>
      <c r="H1221" s="8">
        <f t="shared" ref="H1221:M1221" si="569">H1219/$F1221</f>
        <v>1807.7823237061145</v>
      </c>
      <c r="I1221" s="8">
        <f t="shared" si="569"/>
        <v>547.88104482901679</v>
      </c>
      <c r="J1221" s="8">
        <f t="shared" si="569"/>
        <v>473.7966091631792</v>
      </c>
      <c r="K1221" s="8">
        <f t="shared" si="569"/>
        <v>44.878492430872747</v>
      </c>
      <c r="L1221" s="8">
        <f t="shared" si="569"/>
        <v>57.863247249040455</v>
      </c>
      <c r="M1221" s="8">
        <f t="shared" si="569"/>
        <v>8031.6889022030455</v>
      </c>
      <c r="N1221" s="8"/>
    </row>
    <row r="1222" spans="1:14" ht="15" x14ac:dyDescent="0.25">
      <c r="A1222"/>
      <c r="B1222"/>
      <c r="C1222" s="8" t="s">
        <v>200</v>
      </c>
      <c r="D1222" s="9" t="s">
        <v>199</v>
      </c>
      <c r="E1222" s="1"/>
      <c r="F1222" s="8"/>
      <c r="G1222" s="12">
        <f t="shared" ref="G1222:L1222" si="570">(G1219/$M1219)*$M1222</f>
        <v>0</v>
      </c>
      <c r="H1222" s="12">
        <f t="shared" si="570"/>
        <v>0</v>
      </c>
      <c r="I1222" s="12">
        <f t="shared" si="570"/>
        <v>0</v>
      </c>
      <c r="J1222" s="12">
        <f t="shared" si="570"/>
        <v>0</v>
      </c>
      <c r="K1222" s="12">
        <f t="shared" si="570"/>
        <v>0</v>
      </c>
      <c r="L1222" s="12">
        <f t="shared" si="570"/>
        <v>0</v>
      </c>
      <c r="M1222" s="12">
        <f>IFERROR(($M1219/#REF!)*100,0)</f>
        <v>0</v>
      </c>
      <c r="N1222" s="8"/>
    </row>
    <row r="1223" spans="1:14" ht="15" x14ac:dyDescent="0.25">
      <c r="A1223"/>
      <c r="B1223"/>
      <c r="C1223" s="8"/>
      <c r="D1223" s="9"/>
      <c r="E1223" s="1"/>
      <c r="F1223" s="8"/>
      <c r="G1223" s="12"/>
      <c r="H1223" s="12"/>
      <c r="I1223" s="12"/>
      <c r="J1223" s="12"/>
      <c r="K1223" s="12"/>
      <c r="L1223" s="12"/>
      <c r="M1223" s="12"/>
      <c r="N1223" s="8"/>
    </row>
    <row r="1224" spans="1:14" ht="15" x14ac:dyDescent="0.25">
      <c r="A1224"/>
      <c r="B1224"/>
      <c r="C1224" s="8"/>
      <c r="D1224" s="9"/>
      <c r="E1224" s="1"/>
      <c r="F1224" s="8"/>
      <c r="G1224" s="12"/>
      <c r="H1224" s="12"/>
      <c r="I1224" s="12"/>
      <c r="J1224" s="12"/>
      <c r="K1224" s="12"/>
      <c r="L1224" s="12"/>
      <c r="M1224" s="12"/>
      <c r="N1224" s="8"/>
    </row>
    <row r="1225" spans="1:14" ht="15" x14ac:dyDescent="0.25">
      <c r="A1225"/>
      <c r="B1225"/>
      <c r="C1225" s="8"/>
      <c r="D1225" s="9"/>
      <c r="E1225" s="1"/>
      <c r="F1225" s="8"/>
      <c r="G1225" s="8"/>
      <c r="H1225" s="8"/>
      <c r="I1225" s="8"/>
      <c r="J1225" s="8"/>
      <c r="K1225" s="8"/>
      <c r="L1225" s="8"/>
      <c r="M1225" s="8"/>
      <c r="N1225" s="8"/>
    </row>
    <row r="1226" spans="1:14" ht="15" x14ac:dyDescent="0.25">
      <c r="A1226"/>
      <c r="B1226"/>
      <c r="C1226" s="8"/>
      <c r="D1226" s="9"/>
      <c r="E1226" s="1"/>
      <c r="F1226" s="8"/>
      <c r="G1226" s="8"/>
      <c r="H1226" s="8"/>
      <c r="I1226" s="8"/>
      <c r="J1226" s="8"/>
      <c r="K1226" s="8"/>
      <c r="L1226" s="8"/>
      <c r="M1226" s="8"/>
      <c r="N1226" s="8"/>
    </row>
    <row r="1227" spans="1:14" ht="15" x14ac:dyDescent="0.25">
      <c r="A1227"/>
      <c r="B1227"/>
      <c r="C1227" s="8"/>
      <c r="D1227" s="9"/>
      <c r="E1227" s="1"/>
      <c r="F1227" s="8"/>
      <c r="G1227" s="8"/>
      <c r="H1227" s="8"/>
      <c r="I1227" s="8"/>
      <c r="J1227" s="8"/>
      <c r="K1227" s="8"/>
      <c r="L1227" s="8"/>
      <c r="M1227" s="8"/>
      <c r="N1227" s="8"/>
    </row>
    <row r="1228" spans="1:14" ht="15" x14ac:dyDescent="0.25">
      <c r="A1228"/>
      <c r="B1228"/>
      <c r="C1228" s="8"/>
      <c r="D1228" s="9"/>
      <c r="E1228" s="1"/>
      <c r="F1228" s="8"/>
      <c r="G1228" s="8"/>
      <c r="H1228" s="8"/>
      <c r="I1228" s="8"/>
      <c r="J1228" s="8"/>
      <c r="K1228" s="8"/>
      <c r="L1228" s="8"/>
      <c r="M1228" s="8"/>
      <c r="N1228" s="8"/>
    </row>
    <row r="1229" spans="1:14" ht="15" x14ac:dyDescent="0.25">
      <c r="A1229"/>
      <c r="B1229"/>
      <c r="C1229" s="8"/>
      <c r="D1229" s="9"/>
      <c r="E1229" s="1"/>
      <c r="F1229" s="8"/>
      <c r="G1229" s="8"/>
      <c r="H1229" s="8"/>
      <c r="I1229" s="8"/>
      <c r="J1229" s="8"/>
      <c r="K1229" s="8"/>
      <c r="L1229" s="8"/>
      <c r="M1229" s="8"/>
      <c r="N1229" s="8"/>
    </row>
    <row r="1230" spans="1:14" ht="15" x14ac:dyDescent="0.25">
      <c r="A1230"/>
      <c r="B1230"/>
      <c r="C1230" s="8"/>
      <c r="D1230" s="9"/>
      <c r="E1230" s="1"/>
      <c r="F1230" s="8"/>
      <c r="G1230" s="8"/>
      <c r="H1230" s="8"/>
      <c r="I1230" s="8"/>
      <c r="J1230" s="8"/>
      <c r="K1230" s="8"/>
      <c r="L1230" s="8"/>
      <c r="M1230" s="8"/>
      <c r="N1230" s="8"/>
    </row>
    <row r="1231" spans="1:14" ht="15" x14ac:dyDescent="0.25">
      <c r="A1231"/>
      <c r="B1231"/>
      <c r="C1231" s="8"/>
      <c r="D1231" s="9"/>
      <c r="E1231" s="1"/>
      <c r="F1231" s="8"/>
      <c r="G1231" s="8"/>
      <c r="H1231" s="8"/>
      <c r="I1231" s="8"/>
      <c r="J1231" s="8"/>
      <c r="K1231" s="8"/>
      <c r="L1231" s="8"/>
      <c r="M1231" s="8"/>
      <c r="N1231" s="8"/>
    </row>
    <row r="1232" spans="1:14" ht="15" x14ac:dyDescent="0.25">
      <c r="A1232"/>
      <c r="B1232"/>
      <c r="C1232" s="8"/>
      <c r="D1232" s="9"/>
      <c r="E1232" s="1"/>
      <c r="F1232" s="8"/>
      <c r="G1232" s="8"/>
      <c r="H1232" s="8"/>
      <c r="I1232" s="8"/>
      <c r="J1232" s="8"/>
      <c r="K1232" s="8"/>
      <c r="L1232" s="8"/>
      <c r="M1232" s="8"/>
      <c r="N1232" s="8"/>
    </row>
    <row r="1233" spans="1:14" ht="15" x14ac:dyDescent="0.25">
      <c r="A1233"/>
      <c r="B1233"/>
      <c r="C1233" s="8"/>
      <c r="D1233" s="9"/>
      <c r="E1233" s="1"/>
      <c r="F1233" s="8"/>
      <c r="G1233" s="8"/>
      <c r="H1233" s="8"/>
      <c r="I1233" s="8"/>
      <c r="J1233" s="8"/>
      <c r="K1233" s="8"/>
      <c r="L1233" s="8"/>
      <c r="M1233" s="8"/>
      <c r="N1233" s="8"/>
    </row>
    <row r="1234" spans="1:14" ht="15" x14ac:dyDescent="0.25">
      <c r="A1234"/>
      <c r="B1234"/>
      <c r="C1234" s="8"/>
      <c r="D1234" s="9"/>
      <c r="E1234" s="1"/>
      <c r="F1234" s="8"/>
      <c r="G1234" s="8"/>
      <c r="H1234" s="8"/>
      <c r="I1234" s="8"/>
      <c r="J1234" s="8"/>
      <c r="K1234" s="8"/>
      <c r="L1234" s="8"/>
      <c r="M1234" s="8"/>
      <c r="N1234" s="8"/>
    </row>
    <row r="1235" spans="1:14" ht="15" x14ac:dyDescent="0.25">
      <c r="A1235"/>
      <c r="B1235"/>
      <c r="C1235" s="8"/>
      <c r="D1235" s="9"/>
      <c r="E1235" s="1"/>
      <c r="F1235" s="8"/>
      <c r="G1235" s="8"/>
      <c r="H1235" s="8"/>
      <c r="I1235" s="8"/>
      <c r="J1235" s="8"/>
      <c r="K1235" s="8"/>
      <c r="L1235" s="8"/>
      <c r="M1235" s="8"/>
      <c r="N1235" s="8"/>
    </row>
    <row r="1236" spans="1:14" ht="15" x14ac:dyDescent="0.25">
      <c r="A1236"/>
      <c r="B1236"/>
      <c r="C1236" s="8"/>
      <c r="D1236" s="9"/>
      <c r="E1236" s="1"/>
      <c r="F1236" s="8"/>
      <c r="G1236" s="8"/>
      <c r="H1236" s="8"/>
      <c r="I1236" s="8"/>
      <c r="J1236" s="8"/>
      <c r="K1236" s="8"/>
      <c r="L1236" s="8"/>
      <c r="M1236" s="8"/>
      <c r="N1236" s="8"/>
    </row>
    <row r="1237" spans="1:14" ht="15" x14ac:dyDescent="0.25">
      <c r="A1237"/>
      <c r="B1237"/>
      <c r="C1237" s="8"/>
      <c r="D1237" s="9"/>
      <c r="E1237" s="1"/>
      <c r="F1237" s="8"/>
      <c r="G1237" s="8"/>
      <c r="H1237" s="8"/>
      <c r="I1237" s="8"/>
      <c r="J1237" s="8"/>
      <c r="K1237" s="8"/>
      <c r="L1237" s="8"/>
      <c r="M1237" s="8"/>
      <c r="N1237" s="8"/>
    </row>
    <row r="1238" spans="1:14" ht="15" x14ac:dyDescent="0.25">
      <c r="A1238"/>
      <c r="B1238"/>
      <c r="C1238" s="8"/>
      <c r="D1238" s="9"/>
      <c r="E1238" s="1"/>
      <c r="F1238" s="8"/>
      <c r="G1238" s="8"/>
      <c r="H1238" s="8"/>
      <c r="I1238" s="8"/>
      <c r="J1238" s="8"/>
      <c r="K1238" s="8"/>
      <c r="L1238" s="8"/>
      <c r="M1238" s="8"/>
      <c r="N1238" s="8"/>
    </row>
    <row r="1239" spans="1:14" ht="15" x14ac:dyDescent="0.25">
      <c r="A1239"/>
      <c r="B1239"/>
      <c r="C1239" s="8"/>
      <c r="D1239" s="9"/>
      <c r="E1239" s="1"/>
      <c r="F1239" s="8"/>
      <c r="G1239" s="8"/>
      <c r="H1239" s="8"/>
      <c r="I1239" s="8"/>
      <c r="J1239" s="8"/>
      <c r="K1239" s="8"/>
      <c r="L1239" s="8"/>
      <c r="M1239" s="8"/>
      <c r="N1239" s="8"/>
    </row>
    <row r="1240" spans="1:14" ht="15" x14ac:dyDescent="0.25">
      <c r="A1240"/>
      <c r="B1240"/>
      <c r="C1240" s="8"/>
      <c r="D1240" s="9"/>
      <c r="E1240" s="1"/>
      <c r="F1240" s="8"/>
      <c r="G1240" s="8"/>
      <c r="H1240" s="8"/>
      <c r="I1240" s="8"/>
      <c r="J1240" s="8"/>
      <c r="K1240" s="8"/>
      <c r="L1240" s="8"/>
      <c r="M1240" s="8"/>
      <c r="N1240" s="8"/>
    </row>
    <row r="1241" spans="1:14" ht="15" x14ac:dyDescent="0.25">
      <c r="A1241"/>
      <c r="B1241"/>
      <c r="C1241" s="8"/>
      <c r="D1241" s="9"/>
      <c r="E1241" s="1"/>
      <c r="F1241" s="8"/>
      <c r="G1241" s="8"/>
      <c r="H1241" s="8"/>
      <c r="I1241" s="8"/>
      <c r="J1241" s="8"/>
      <c r="K1241" s="8"/>
      <c r="L1241" s="8"/>
      <c r="M1241" s="8"/>
      <c r="N1241" s="8"/>
    </row>
    <row r="1242" spans="1:14" ht="15" x14ac:dyDescent="0.25">
      <c r="A1242"/>
      <c r="B1242"/>
      <c r="C1242" s="8"/>
      <c r="D1242" s="9"/>
      <c r="E1242" s="1"/>
      <c r="F1242" s="8"/>
      <c r="G1242" s="8"/>
      <c r="H1242" s="8"/>
      <c r="I1242" s="8"/>
      <c r="J1242" s="8"/>
      <c r="K1242" s="8"/>
      <c r="L1242" s="8"/>
      <c r="M1242" s="8"/>
      <c r="N1242" s="8"/>
    </row>
    <row r="1243" spans="1:14" ht="15" x14ac:dyDescent="0.25">
      <c r="A1243"/>
      <c r="B1243"/>
      <c r="C1243" s="8"/>
      <c r="D1243" s="9"/>
      <c r="E1243" s="1"/>
      <c r="F1243" s="8"/>
      <c r="G1243" s="8"/>
      <c r="H1243" s="8"/>
      <c r="I1243" s="8"/>
      <c r="J1243" s="8"/>
      <c r="K1243" s="8"/>
      <c r="L1243" s="8"/>
      <c r="M1243" s="8"/>
      <c r="N1243" s="8"/>
    </row>
  </sheetData>
  <sortState xmlns:xlrd2="http://schemas.microsoft.com/office/spreadsheetml/2017/richdata2" ref="A8:B1002">
    <sortCondition ref="A8:A1002"/>
    <sortCondition ref="B8:B1002"/>
  </sortState>
  <printOptions horizontalCentered="1"/>
  <pageMargins left="0.5" right="0.5" top="1" bottom="0.75" header="0.75" footer="0.5"/>
  <pageSetup scale="60" firstPageNumber="253" fitToHeight="0" orientation="landscape" useFirstPageNumber="1" r:id="rId1"/>
  <headerFooter alignWithMargins="0">
    <oddHeader>&amp;L&amp;"Arial,Bold"TABLE IVA&amp;C&amp;"Arial,Bold"INSTRUCTIONAL PROGRAM EXPENDITURES BY OBJECT&amp;R&amp;"Arial,Bold"2016-2017</oddHeader>
    <oddFooter>&amp;CPage &amp;P</oddFooter>
  </headerFooter>
  <rowBreaks count="21" manualBreakCount="21">
    <brk id="66" min="2" max="12" man="1"/>
    <brk id="126" min="2" max="12" man="1"/>
    <brk id="186" min="2" max="12" man="1"/>
    <brk id="246" min="2" max="12" man="1"/>
    <brk id="306" min="2" max="12" man="1"/>
    <brk id="366" min="2" max="12" man="1"/>
    <brk id="426" min="2" max="12" man="1"/>
    <brk id="486" min="2" max="12" man="1"/>
    <brk id="546" min="2" max="12" man="1"/>
    <brk id="606" min="2" max="12" man="1"/>
    <brk id="666" min="2" max="12" man="1"/>
    <brk id="726" min="2" max="12" man="1"/>
    <brk id="786" min="2" max="12" man="1"/>
    <brk id="846" min="2" max="12" man="1"/>
    <brk id="906" min="2" max="12" man="1"/>
    <brk id="966" min="2" max="12" man="1"/>
    <brk id="1026" min="2" max="12" man="1"/>
    <brk id="1080" min="2" max="12" man="1"/>
    <brk id="1140" min="2" max="12" man="1"/>
    <brk id="1205" min="2" max="12" man="1"/>
    <brk id="12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IVA</vt:lpstr>
      <vt:lpstr>IVA!Print_Area</vt:lpstr>
      <vt:lpstr>IVA!Print_Titles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Lucero, Yolanda (6847)</dc:creator>
  <cp:lastModifiedBy>Wiedemer, Kelly</cp:lastModifiedBy>
  <cp:lastPrinted>2020-08-24T19:39:18Z</cp:lastPrinted>
  <dcterms:created xsi:type="dcterms:W3CDTF">2014-08-08T16:54:50Z</dcterms:created>
  <dcterms:modified xsi:type="dcterms:W3CDTF">2024-09-20T19:18:21Z</dcterms:modified>
</cp:coreProperties>
</file>