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22023\"/>
    </mc:Choice>
  </mc:AlternateContent>
  <xr:revisionPtr revIDLastSave="0" documentId="13_ncr:1_{BF6499CF-4C78-409C-9963-4B05241AF6B1}" xr6:coauthVersionLast="47" xr6:coauthVersionMax="47" xr10:uidLastSave="{00000000-0000-0000-0000-000000000000}"/>
  <bookViews>
    <workbookView xWindow="825" yWindow="-120" windowWidth="28095" windowHeight="18240" tabRatio="749" xr2:uid="{00000000-000D-0000-FFFF-FFFF00000000}"/>
  </bookViews>
  <sheets>
    <sheet name="IA" sheetId="4" r:id="rId1"/>
    <sheet name="IB" sheetId="5" r:id="rId2"/>
    <sheet name="IC" sheetId="6" r:id="rId3"/>
  </sheets>
  <definedNames>
    <definedName name="_xlnm._FilterDatabase" localSheetId="0" hidden="1">IA!$A$6:$J$1212</definedName>
    <definedName name="_xlnm._FilterDatabase" localSheetId="1" hidden="1">IB!$A$6:$N$1211</definedName>
    <definedName name="_xlnm._FilterDatabase" localSheetId="2" hidden="1">IC!$A$6:$K$1211</definedName>
    <definedName name="_xlnm.Print_Area" localSheetId="0">IA!$C$3:$J$1238</definedName>
    <definedName name="_xlnm.Print_Area" localSheetId="1">IB!$C$3:$N$1237</definedName>
    <definedName name="_xlnm.Print_Area" localSheetId="2">IC!$C$4:$K$1233</definedName>
    <definedName name="_xlnm.Print_Titles" localSheetId="0">IA!$3:$7</definedName>
    <definedName name="_xlnm.Print_Titles" localSheetId="1">IB!$3:$7</definedName>
    <definedName name="_xlnm.Print_Titles" localSheetId="2">IC!$3:$7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98" i="4" l="1"/>
  <c r="N1198" i="5"/>
  <c r="K1198" i="6" l="1"/>
  <c r="J1188" i="4" l="1"/>
  <c r="N1188" i="5"/>
  <c r="J1098" i="4"/>
  <c r="N1098" i="5"/>
  <c r="N153" i="5"/>
  <c r="N243" i="5"/>
  <c r="N267" i="5"/>
  <c r="N345" i="5"/>
  <c r="N615" i="5"/>
  <c r="N633" i="5"/>
  <c r="N741" i="5"/>
  <c r="N897" i="5"/>
  <c r="N945" i="5"/>
  <c r="J117" i="4"/>
  <c r="J165" i="4"/>
  <c r="J387" i="4"/>
  <c r="J411" i="4"/>
  <c r="J435" i="4"/>
  <c r="J441" i="4"/>
  <c r="J447" i="4"/>
  <c r="J453" i="4"/>
  <c r="J495" i="4"/>
  <c r="J507" i="4"/>
  <c r="J591" i="4"/>
  <c r="J645" i="4"/>
  <c r="J681" i="4"/>
  <c r="J753" i="4"/>
  <c r="J711" i="4"/>
  <c r="J723" i="4"/>
  <c r="J735" i="4"/>
  <c r="J855" i="4"/>
  <c r="J843" i="4"/>
  <c r="J837" i="4"/>
  <c r="J879" i="4"/>
  <c r="J1011" i="4"/>
  <c r="J999" i="4"/>
  <c r="J993" i="4" l="1"/>
  <c r="J1053" i="4"/>
  <c r="N1011" i="5"/>
  <c r="J807" i="4"/>
  <c r="J819" i="4"/>
  <c r="N855" i="5"/>
  <c r="J393" i="4"/>
  <c r="J633" i="4"/>
  <c r="J1005" i="4"/>
  <c r="J1006" i="4" s="1"/>
  <c r="N957" i="5"/>
  <c r="J177" i="4"/>
  <c r="J825" i="4"/>
  <c r="N993" i="5"/>
  <c r="N645" i="5"/>
  <c r="N1023" i="5"/>
  <c r="N1024" i="5" s="1"/>
  <c r="J933" i="4"/>
  <c r="J471" i="4"/>
  <c r="J903" i="4"/>
  <c r="N777" i="5"/>
  <c r="N780" i="5" s="1"/>
  <c r="N63" i="5"/>
  <c r="J867" i="4"/>
  <c r="J123" i="4"/>
  <c r="J417" i="4"/>
  <c r="N87" i="5"/>
  <c r="N1005" i="5"/>
  <c r="N909" i="5"/>
  <c r="J1077" i="4"/>
  <c r="J987" i="4"/>
  <c r="J381" i="4"/>
  <c r="J382" i="4" s="1"/>
  <c r="J63" i="4"/>
  <c r="J153" i="4"/>
  <c r="N1065" i="5"/>
  <c r="N1066" i="5" s="1"/>
  <c r="N879" i="5"/>
  <c r="N621" i="5"/>
  <c r="N555" i="5"/>
  <c r="N387" i="5"/>
  <c r="J891" i="4"/>
  <c r="J39" i="4"/>
  <c r="N867" i="5"/>
  <c r="N843" i="5"/>
  <c r="J669" i="4"/>
  <c r="J87" i="4"/>
  <c r="J951" i="4"/>
  <c r="N381" i="5"/>
  <c r="N195" i="5"/>
  <c r="N687" i="5"/>
  <c r="J1065" i="4"/>
  <c r="N45" i="5"/>
  <c r="N165" i="5"/>
  <c r="N753" i="5"/>
  <c r="N885" i="5"/>
  <c r="J129" i="4"/>
  <c r="J945" i="4"/>
  <c r="J99" i="4"/>
  <c r="N21" i="5"/>
  <c r="N825" i="5"/>
  <c r="J141" i="4"/>
  <c r="J142" i="4" s="1"/>
  <c r="N765" i="5"/>
  <c r="N1053" i="5"/>
  <c r="J483" i="4"/>
  <c r="J519" i="4"/>
  <c r="N921" i="5"/>
  <c r="J465" i="4"/>
  <c r="J147" i="4"/>
  <c r="J148" i="4" s="1"/>
  <c r="N933" i="5"/>
  <c r="J51" i="4"/>
  <c r="N1041" i="5"/>
  <c r="N1042" i="5" s="1"/>
  <c r="J399" i="4"/>
  <c r="N297" i="5"/>
  <c r="N789" i="5"/>
  <c r="N1017" i="5"/>
  <c r="N681" i="5"/>
  <c r="N393" i="5"/>
  <c r="N394" i="5" s="1"/>
  <c r="N183" i="5"/>
  <c r="J375" i="4"/>
  <c r="J405" i="4"/>
  <c r="J861" i="4"/>
  <c r="J27" i="4"/>
  <c r="N969" i="5"/>
  <c r="N939" i="5"/>
  <c r="N495" i="5"/>
  <c r="N498" i="5" s="1"/>
  <c r="J747" i="4"/>
  <c r="J423" i="4"/>
  <c r="J424" i="4" s="1"/>
  <c r="N333" i="5"/>
  <c r="N927" i="5"/>
  <c r="N928" i="5" s="1"/>
  <c r="N981" i="5"/>
  <c r="N1077" i="5"/>
  <c r="J459" i="4"/>
  <c r="N579" i="5"/>
  <c r="N51" i="5"/>
  <c r="N711" i="5"/>
  <c r="N712" i="5" s="1"/>
  <c r="N249" i="5"/>
  <c r="J81" i="4"/>
  <c r="N129" i="5"/>
  <c r="J741" i="4"/>
  <c r="J981" i="4"/>
  <c r="J982" i="4" s="1"/>
  <c r="J663" i="4"/>
  <c r="J555" i="4"/>
  <c r="N705" i="5"/>
  <c r="N591" i="5"/>
  <c r="N519" i="5"/>
  <c r="J765" i="4"/>
  <c r="N699" i="5"/>
  <c r="J783" i="4"/>
  <c r="N603" i="5"/>
  <c r="N604" i="5" s="1"/>
  <c r="N567" i="5"/>
  <c r="N568" i="5" s="1"/>
  <c r="J621" i="4"/>
  <c r="N141" i="5"/>
  <c r="N537" i="5"/>
  <c r="N538" i="5" s="1"/>
  <c r="J639" i="4"/>
  <c r="J111" i="4"/>
  <c r="J579" i="4"/>
  <c r="N261" i="5"/>
  <c r="N507" i="5"/>
  <c r="N508" i="5" s="1"/>
  <c r="N549" i="5"/>
  <c r="N369" i="5"/>
  <c r="N255" i="5"/>
  <c r="N33" i="5"/>
  <c r="N34" i="5" s="1"/>
  <c r="J651" i="4"/>
  <c r="N285" i="5"/>
  <c r="N207" i="5"/>
  <c r="N208" i="5" s="1"/>
  <c r="N693" i="5"/>
  <c r="N339" i="5"/>
  <c r="N340" i="5" s="1"/>
  <c r="J1041" i="4"/>
  <c r="J921" i="4"/>
  <c r="J477" i="4"/>
  <c r="N489" i="5"/>
  <c r="N405" i="5"/>
  <c r="N408" i="5" s="1"/>
  <c r="N123" i="5"/>
  <c r="N124" i="5" s="1"/>
  <c r="J1017" i="4"/>
  <c r="J159" i="4"/>
  <c r="J160" i="4" s="1"/>
  <c r="N801" i="5"/>
  <c r="N327" i="5"/>
  <c r="N177" i="5"/>
  <c r="N57" i="5"/>
  <c r="N219" i="5"/>
  <c r="J849" i="4"/>
  <c r="J850" i="4" s="1"/>
  <c r="J105" i="4"/>
  <c r="J106" i="4" s="1"/>
  <c r="J795" i="4"/>
  <c r="N273" i="5"/>
  <c r="N321" i="5"/>
  <c r="J939" i="4"/>
  <c r="N399" i="5"/>
  <c r="N231" i="5"/>
  <c r="N232" i="5" s="1"/>
  <c r="N873" i="5"/>
  <c r="N417" i="5"/>
  <c r="J975" i="4"/>
  <c r="J831" i="4"/>
  <c r="J603" i="4"/>
  <c r="J135" i="4"/>
  <c r="J957" i="4"/>
  <c r="J171" i="4"/>
  <c r="J531" i="4"/>
  <c r="J532" i="4" s="1"/>
  <c r="N729" i="5"/>
  <c r="N730" i="5" s="1"/>
  <c r="N531" i="5"/>
  <c r="J567" i="4"/>
  <c r="J969" i="4"/>
  <c r="N819" i="5"/>
  <c r="N831" i="5"/>
  <c r="N237" i="5"/>
  <c r="N135" i="5"/>
  <c r="N136" i="5" s="1"/>
  <c r="J1029" i="4"/>
  <c r="J1030" i="4" s="1"/>
  <c r="J963" i="4"/>
  <c r="J759" i="4"/>
  <c r="J93" i="4"/>
  <c r="J183" i="4"/>
  <c r="J184" i="4" s="1"/>
  <c r="J429" i="4"/>
  <c r="J430" i="4" s="1"/>
  <c r="J771" i="4"/>
  <c r="J915" i="4"/>
  <c r="N1029" i="5"/>
  <c r="J1148" i="4"/>
  <c r="N525" i="5"/>
  <c r="J537" i="4"/>
  <c r="J225" i="4"/>
  <c r="N423" i="5"/>
  <c r="J573" i="4"/>
  <c r="N117" i="5"/>
  <c r="J120" i="4" s="1"/>
  <c r="J1059" i="4"/>
  <c r="N585" i="5"/>
  <c r="J57" i="4"/>
  <c r="J363" i="4"/>
  <c r="J1123" i="4"/>
  <c r="N795" i="5"/>
  <c r="N513" i="5"/>
  <c r="J909" i="4"/>
  <c r="N903" i="5"/>
  <c r="N861" i="5"/>
  <c r="J1138" i="4"/>
  <c r="J327" i="4"/>
  <c r="J777" i="4"/>
  <c r="J297" i="4"/>
  <c r="N429" i="5"/>
  <c r="N1035" i="5"/>
  <c r="J585" i="4"/>
  <c r="N1143" i="5"/>
  <c r="N669" i="5"/>
  <c r="J1071" i="4"/>
  <c r="J267" i="4"/>
  <c r="N144" i="5"/>
  <c r="J1108" i="4"/>
  <c r="N951" i="5"/>
  <c r="N639" i="5"/>
  <c r="J642" i="4" s="1"/>
  <c r="N1123" i="5"/>
  <c r="N483" i="5"/>
  <c r="J1088" i="4"/>
  <c r="J1193" i="4"/>
  <c r="N573" i="5"/>
  <c r="N735" i="5"/>
  <c r="J195" i="4"/>
  <c r="N69" i="5"/>
  <c r="N465" i="5"/>
  <c r="N111" i="5"/>
  <c r="N147" i="5"/>
  <c r="N459" i="5"/>
  <c r="J261" i="4"/>
  <c r="N264" i="5" s="1"/>
  <c r="J1083" i="4"/>
  <c r="J699" i="4"/>
  <c r="N27" i="5"/>
  <c r="J513" i="4"/>
  <c r="J369" i="4"/>
  <c r="N372" i="5" s="1"/>
  <c r="J255" i="4"/>
  <c r="J1183" i="4"/>
  <c r="J1103" i="4"/>
  <c r="J597" i="4"/>
  <c r="N597" i="5"/>
  <c r="N609" i="5"/>
  <c r="J1163" i="4"/>
  <c r="J1173" i="4"/>
  <c r="N987" i="5"/>
  <c r="J303" i="4"/>
  <c r="J705" i="4"/>
  <c r="J291" i="4"/>
  <c r="N441" i="5"/>
  <c r="J1113" i="4"/>
  <c r="N975" i="5"/>
  <c r="J729" i="4"/>
  <c r="N1168" i="5"/>
  <c r="J1178" i="4"/>
  <c r="J1143" i="4"/>
  <c r="J309" i="4"/>
  <c r="N189" i="5"/>
  <c r="N1153" i="5"/>
  <c r="J333" i="4"/>
  <c r="N1118" i="5"/>
  <c r="J927" i="4"/>
  <c r="N1128" i="5"/>
  <c r="N225" i="5"/>
  <c r="N1088" i="5"/>
  <c r="J69" i="4"/>
  <c r="N453" i="5"/>
  <c r="J456" i="4" s="1"/>
  <c r="J45" i="4"/>
  <c r="N501" i="5"/>
  <c r="N813" i="5"/>
  <c r="J1133" i="4"/>
  <c r="N168" i="5"/>
  <c r="J885" i="4"/>
  <c r="J132" i="4"/>
  <c r="N948" i="5"/>
  <c r="N213" i="5"/>
  <c r="J345" i="4"/>
  <c r="N291" i="5"/>
  <c r="N1158" i="5"/>
  <c r="N1138" i="5"/>
  <c r="N279" i="5"/>
  <c r="J1035" i="4"/>
  <c r="N783" i="5"/>
  <c r="N1178" i="5"/>
  <c r="N309" i="5"/>
  <c r="N363" i="5"/>
  <c r="J189" i="4"/>
  <c r="N435" i="5"/>
  <c r="J219" i="4"/>
  <c r="J897" i="4"/>
  <c r="J201" i="4"/>
  <c r="N648" i="5"/>
  <c r="N849" i="5"/>
  <c r="J1118" i="4"/>
  <c r="N1108" i="5"/>
  <c r="N675" i="5"/>
  <c r="N657" i="5"/>
  <c r="J1047" i="4"/>
  <c r="N1047" i="5"/>
  <c r="N1193" i="5"/>
  <c r="J489" i="4"/>
  <c r="J231" i="4"/>
  <c r="N723" i="5"/>
  <c r="N1059" i="5"/>
  <c r="N1083" i="5"/>
  <c r="J273" i="4"/>
  <c r="J609" i="4"/>
  <c r="J561" i="4"/>
  <c r="N1093" i="5"/>
  <c r="N1163" i="5"/>
  <c r="J813" i="4"/>
  <c r="N1133" i="5"/>
  <c r="J249" i="4"/>
  <c r="J207" i="4"/>
  <c r="N1173" i="5"/>
  <c r="J789" i="4"/>
  <c r="J693" i="4"/>
  <c r="N696" i="5" s="1"/>
  <c r="J339" i="4"/>
  <c r="N303" i="5"/>
  <c r="J213" i="4"/>
  <c r="N1113" i="5"/>
  <c r="K1188" i="6"/>
  <c r="N1190" i="5"/>
  <c r="N1100" i="5"/>
  <c r="J1190" i="4"/>
  <c r="N915" i="5"/>
  <c r="N771" i="5"/>
  <c r="N759" i="5"/>
  <c r="J960" i="4"/>
  <c r="N171" i="5"/>
  <c r="J279" i="4"/>
  <c r="J1168" i="4"/>
  <c r="N93" i="5"/>
  <c r="J21" i="4"/>
  <c r="N105" i="5"/>
  <c r="N1071" i="5"/>
  <c r="N963" i="5"/>
  <c r="N891" i="5"/>
  <c r="J237" i="4"/>
  <c r="N270" i="5"/>
  <c r="N747" i="5"/>
  <c r="J1153" i="4"/>
  <c r="N201" i="5"/>
  <c r="N768" i="5"/>
  <c r="N882" i="5"/>
  <c r="N477" i="5"/>
  <c r="J480" i="4" s="1"/>
  <c r="J525" i="4"/>
  <c r="J801" i="4"/>
  <c r="J66" i="4"/>
  <c r="J1128" i="4"/>
  <c r="J675" i="4"/>
  <c r="J657" i="4"/>
  <c r="J315" i="4"/>
  <c r="N315" i="5"/>
  <c r="N159" i="5"/>
  <c r="N39" i="5"/>
  <c r="J351" i="4"/>
  <c r="N351" i="5"/>
  <c r="J243" i="4"/>
  <c r="J687" i="4"/>
  <c r="J615" i="4"/>
  <c r="J1023" i="4"/>
  <c r="N1148" i="5"/>
  <c r="N447" i="5"/>
  <c r="J873" i="4"/>
  <c r="N99" i="5"/>
  <c r="N936" i="5"/>
  <c r="J549" i="4"/>
  <c r="N471" i="5"/>
  <c r="N54" i="5"/>
  <c r="N999" i="5"/>
  <c r="N663" i="5"/>
  <c r="N1183" i="5"/>
  <c r="N1103" i="5"/>
  <c r="J501" i="4"/>
  <c r="J33" i="4"/>
  <c r="N561" i="5"/>
  <c r="J1093" i="4"/>
  <c r="N651" i="5"/>
  <c r="J321" i="4"/>
  <c r="J285" i="4"/>
  <c r="N81" i="5"/>
  <c r="N837" i="5"/>
  <c r="N756" i="5"/>
  <c r="N156" i="5"/>
  <c r="N411" i="5"/>
  <c r="J444" i="4"/>
  <c r="N807" i="5"/>
  <c r="N375" i="5"/>
  <c r="J1158" i="4"/>
  <c r="N22" i="5"/>
  <c r="N46" i="5"/>
  <c r="N52" i="5"/>
  <c r="N130" i="5"/>
  <c r="N88" i="5"/>
  <c r="N64" i="5"/>
  <c r="N58" i="5"/>
  <c r="N334" i="5"/>
  <c r="N328" i="5"/>
  <c r="N322" i="5"/>
  <c r="N298" i="5"/>
  <c r="N286" i="5"/>
  <c r="N274" i="5"/>
  <c r="N268" i="5"/>
  <c r="N238" i="5"/>
  <c r="N262" i="5"/>
  <c r="N244" i="5"/>
  <c r="N256" i="5"/>
  <c r="N220" i="5"/>
  <c r="N196" i="5"/>
  <c r="N250" i="5"/>
  <c r="N178" i="5"/>
  <c r="N166" i="5"/>
  <c r="N154" i="5"/>
  <c r="N142" i="5"/>
  <c r="N184" i="5"/>
  <c r="N400" i="5"/>
  <c r="N388" i="5"/>
  <c r="N382" i="5"/>
  <c r="N370" i="5"/>
  <c r="N346" i="5"/>
  <c r="N496" i="5"/>
  <c r="N490" i="5"/>
  <c r="N430" i="5"/>
  <c r="N418" i="5"/>
  <c r="N406" i="5"/>
  <c r="N622" i="5"/>
  <c r="N616" i="5"/>
  <c r="N592" i="5"/>
  <c r="N580" i="5"/>
  <c r="N556" i="5"/>
  <c r="N550" i="5"/>
  <c r="N532" i="5"/>
  <c r="N520" i="5"/>
  <c r="N706" i="5"/>
  <c r="N700" i="5"/>
  <c r="N694" i="5"/>
  <c r="N688" i="5"/>
  <c r="N682" i="5"/>
  <c r="N646" i="5"/>
  <c r="N634" i="5"/>
  <c r="N1078" i="5"/>
  <c r="N1054" i="5"/>
  <c r="N1018" i="5"/>
  <c r="N1006" i="5"/>
  <c r="N1012" i="5"/>
  <c r="N994" i="5"/>
  <c r="N982" i="5"/>
  <c r="N970" i="5"/>
  <c r="N958" i="5"/>
  <c r="N946" i="5"/>
  <c r="N934" i="5"/>
  <c r="N940" i="5"/>
  <c r="N922" i="5"/>
  <c r="N910" i="5"/>
  <c r="N898" i="5"/>
  <c r="N880" i="5"/>
  <c r="N874" i="5"/>
  <c r="N868" i="5"/>
  <c r="N856" i="5"/>
  <c r="N844" i="5"/>
  <c r="N820" i="5"/>
  <c r="N832" i="5"/>
  <c r="N826" i="5"/>
  <c r="N802" i="5"/>
  <c r="N790" i="5"/>
  <c r="N778" i="5"/>
  <c r="N766" i="5"/>
  <c r="N754" i="5"/>
  <c r="N742" i="5"/>
  <c r="N714" i="5"/>
  <c r="J178" i="4"/>
  <c r="J64" i="4"/>
  <c r="J52" i="4"/>
  <c r="J40" i="4"/>
  <c r="J28" i="4"/>
  <c r="J454" i="4"/>
  <c r="J442" i="4"/>
  <c r="J406" i="4"/>
  <c r="J394" i="4"/>
  <c r="J168" i="4"/>
  <c r="J166" i="4"/>
  <c r="J88" i="4"/>
  <c r="J172" i="4"/>
  <c r="J100" i="4"/>
  <c r="J112" i="4"/>
  <c r="J124" i="4"/>
  <c r="J448" i="4"/>
  <c r="J436" i="4"/>
  <c r="J400" i="4"/>
  <c r="J388" i="4"/>
  <c r="J82" i="4"/>
  <c r="J94" i="4"/>
  <c r="J154" i="4"/>
  <c r="J130" i="4"/>
  <c r="J118" i="4"/>
  <c r="J472" i="4"/>
  <c r="J466" i="4"/>
  <c r="J460" i="4"/>
  <c r="J418" i="4"/>
  <c r="J412" i="4"/>
  <c r="J376" i="4"/>
  <c r="J1078" i="4"/>
  <c r="J1066" i="4"/>
  <c r="J1054" i="4"/>
  <c r="J1042" i="4"/>
  <c r="J1018" i="4"/>
  <c r="J1000" i="4"/>
  <c r="J958" i="4"/>
  <c r="J952" i="4"/>
  <c r="J934" i="4"/>
  <c r="J922" i="4"/>
  <c r="J1012" i="4"/>
  <c r="J970" i="4"/>
  <c r="J964" i="4"/>
  <c r="J976" i="4"/>
  <c r="J916" i="4"/>
  <c r="J904" i="4"/>
  <c r="J892" i="4"/>
  <c r="J880" i="4"/>
  <c r="J994" i="4"/>
  <c r="J988" i="4"/>
  <c r="J946" i="4"/>
  <c r="J940" i="4"/>
  <c r="J862" i="4"/>
  <c r="J838" i="4"/>
  <c r="J868" i="4"/>
  <c r="J844" i="4"/>
  <c r="J826" i="4"/>
  <c r="J856" i="4"/>
  <c r="J832" i="4"/>
  <c r="J820" i="4"/>
  <c r="J808" i="4"/>
  <c r="J796" i="4"/>
  <c r="J784" i="4"/>
  <c r="J736" i="4"/>
  <c r="J724" i="4"/>
  <c r="J748" i="4"/>
  <c r="J742" i="4"/>
  <c r="J714" i="4"/>
  <c r="J712" i="4"/>
  <c r="J760" i="4"/>
  <c r="J754" i="4"/>
  <c r="J772" i="4"/>
  <c r="J766" i="4"/>
  <c r="J682" i="4"/>
  <c r="J670" i="4"/>
  <c r="J622" i="4"/>
  <c r="J664" i="4"/>
  <c r="J652" i="4"/>
  <c r="J646" i="4"/>
  <c r="J640" i="4"/>
  <c r="J634" i="4"/>
  <c r="J604" i="4"/>
  <c r="J592" i="4"/>
  <c r="J580" i="4"/>
  <c r="J568" i="4"/>
  <c r="J556" i="4"/>
  <c r="J520" i="4"/>
  <c r="J508" i="4"/>
  <c r="J496" i="4"/>
  <c r="J484" i="4"/>
  <c r="J478" i="4"/>
  <c r="J408" i="4"/>
  <c r="J672" i="4" l="1"/>
  <c r="K1077" i="6"/>
  <c r="J978" i="4"/>
  <c r="J426" i="4"/>
  <c r="J498" i="4"/>
  <c r="J510" i="4"/>
  <c r="J828" i="4"/>
  <c r="N402" i="5"/>
  <c r="J948" i="4"/>
  <c r="K123" i="6"/>
  <c r="K1017" i="6"/>
  <c r="J648" i="4"/>
  <c r="N594" i="5"/>
  <c r="J384" i="4"/>
  <c r="N1014" i="5"/>
  <c r="K1011" i="6"/>
  <c r="J1014" i="4"/>
  <c r="J216" i="4"/>
  <c r="N828" i="5"/>
  <c r="N510" i="5"/>
  <c r="N924" i="5"/>
  <c r="J90" i="4"/>
  <c r="J882" i="4"/>
  <c r="N396" i="5"/>
  <c r="N888" i="5"/>
  <c r="J738" i="4"/>
  <c r="N960" i="5"/>
  <c r="N390" i="5"/>
  <c r="J390" i="4"/>
  <c r="J684" i="4"/>
  <c r="J822" i="4"/>
  <c r="J924" i="4"/>
  <c r="N858" i="5"/>
  <c r="N540" i="5"/>
  <c r="J834" i="4"/>
  <c r="J462" i="4"/>
  <c r="J522" i="4"/>
  <c r="J858" i="4"/>
  <c r="N744" i="5"/>
  <c r="N886" i="5"/>
  <c r="N186" i="5"/>
  <c r="N834" i="5"/>
  <c r="N66" i="5"/>
  <c r="J906" i="4"/>
  <c r="J468" i="4"/>
  <c r="J396" i="4"/>
  <c r="N558" i="5"/>
  <c r="J558" i="4"/>
  <c r="N708" i="5"/>
  <c r="J744" i="4"/>
  <c r="J768" i="4"/>
  <c r="J852" i="4"/>
  <c r="J402" i="4"/>
  <c r="N930" i="5"/>
  <c r="N522" i="5"/>
  <c r="N432" i="5"/>
  <c r="N684" i="5"/>
  <c r="J870" i="4"/>
  <c r="J144" i="4"/>
  <c r="J136" i="4"/>
  <c r="N870" i="5"/>
  <c r="N912" i="5"/>
  <c r="N1030" i="5"/>
  <c r="N384" i="5"/>
  <c r="J1032" i="4"/>
  <c r="N822" i="5"/>
  <c r="J438" i="4"/>
  <c r="N132" i="5"/>
  <c r="K591" i="6"/>
  <c r="N1044" i="5"/>
  <c r="J594" i="4"/>
  <c r="J1044" i="4"/>
  <c r="N942" i="5"/>
  <c r="K1041" i="6"/>
  <c r="J942" i="4"/>
  <c r="J54" i="4"/>
  <c r="N792" i="5"/>
  <c r="J1100" i="4"/>
  <c r="N636" i="5"/>
  <c r="J894" i="4"/>
  <c r="N118" i="5"/>
  <c r="J574" i="4"/>
  <c r="N424" i="5"/>
  <c r="J538" i="4"/>
  <c r="N526" i="5"/>
  <c r="J798" i="4"/>
  <c r="J846" i="4"/>
  <c r="J1060" i="4"/>
  <c r="J226" i="4"/>
  <c r="J298" i="4"/>
  <c r="J328" i="4"/>
  <c r="N904" i="5"/>
  <c r="N514" i="5"/>
  <c r="N796" i="5"/>
  <c r="J364" i="4"/>
  <c r="N586" i="5"/>
  <c r="J420" i="4"/>
  <c r="N846" i="5"/>
  <c r="N420" i="5"/>
  <c r="N862" i="5"/>
  <c r="J910" i="4"/>
  <c r="K657" i="6"/>
  <c r="K1118" i="6"/>
  <c r="J778" i="4"/>
  <c r="J330" i="4"/>
  <c r="J58" i="4"/>
  <c r="K471" i="6"/>
  <c r="J474" i="4"/>
  <c r="K1178" i="6"/>
  <c r="K1138" i="6"/>
  <c r="J1140" i="4"/>
  <c r="K81" i="6"/>
  <c r="J84" i="4"/>
  <c r="K1183" i="6"/>
  <c r="K1148" i="6"/>
  <c r="J276" i="4"/>
  <c r="K273" i="6"/>
  <c r="N276" i="5"/>
  <c r="K231" i="6"/>
  <c r="N234" i="5"/>
  <c r="K363" i="6"/>
  <c r="J366" i="4"/>
  <c r="K729" i="6"/>
  <c r="N732" i="5"/>
  <c r="K27" i="6"/>
  <c r="J30" i="4"/>
  <c r="K195" i="6"/>
  <c r="N198" i="5"/>
  <c r="K1023" i="6"/>
  <c r="N1026" i="5"/>
  <c r="K651" i="6"/>
  <c r="J654" i="4"/>
  <c r="K801" i="6"/>
  <c r="N804" i="5"/>
  <c r="K333" i="6"/>
  <c r="N336" i="5"/>
  <c r="K255" i="6"/>
  <c r="N258" i="5"/>
  <c r="K285" i="6"/>
  <c r="N562" i="5"/>
  <c r="J156" i="4"/>
  <c r="N288" i="5"/>
  <c r="K633" i="6"/>
  <c r="J36" i="4"/>
  <c r="J34" i="4"/>
  <c r="J502" i="4"/>
  <c r="K933" i="6"/>
  <c r="J874" i="4"/>
  <c r="N448" i="5"/>
  <c r="J690" i="4"/>
  <c r="N40" i="5"/>
  <c r="N316" i="5"/>
  <c r="J658" i="4"/>
  <c r="K1128" i="6"/>
  <c r="K927" i="6"/>
  <c r="N480" i="5"/>
  <c r="N478" i="5"/>
  <c r="K765" i="6"/>
  <c r="J238" i="4"/>
  <c r="N964" i="5"/>
  <c r="N94" i="5"/>
  <c r="K585" i="6"/>
  <c r="N588" i="5"/>
  <c r="K957" i="6"/>
  <c r="N772" i="5"/>
  <c r="J186" i="4"/>
  <c r="K183" i="6"/>
  <c r="J214" i="4"/>
  <c r="J562" i="4"/>
  <c r="N666" i="5"/>
  <c r="N1060" i="5"/>
  <c r="N1062" i="5"/>
  <c r="N784" i="5"/>
  <c r="J346" i="4"/>
  <c r="K945" i="6"/>
  <c r="K885" i="6"/>
  <c r="J888" i="4"/>
  <c r="J886" i="4"/>
  <c r="K495" i="6"/>
  <c r="K261" i="6"/>
  <c r="J1125" i="4"/>
  <c r="N1155" i="5"/>
  <c r="K555" i="6"/>
  <c r="J1160" i="4"/>
  <c r="N1115" i="5"/>
  <c r="K405" i="6"/>
  <c r="J292" i="4"/>
  <c r="J304" i="4"/>
  <c r="N1165" i="5"/>
  <c r="K369" i="6"/>
  <c r="J700" i="4"/>
  <c r="J702" i="4"/>
  <c r="N148" i="5"/>
  <c r="N150" i="5"/>
  <c r="N112" i="5"/>
  <c r="N70" i="5"/>
  <c r="N72" i="5"/>
  <c r="J1090" i="4"/>
  <c r="N952" i="5"/>
  <c r="N954" i="5"/>
  <c r="K141" i="6"/>
  <c r="N672" i="5"/>
  <c r="N670" i="5"/>
  <c r="N786" i="5"/>
  <c r="N808" i="5"/>
  <c r="N412" i="5"/>
  <c r="K153" i="6"/>
  <c r="N1000" i="5"/>
  <c r="N100" i="5"/>
  <c r="K753" i="6"/>
  <c r="N838" i="5"/>
  <c r="N474" i="5"/>
  <c r="N472" i="5"/>
  <c r="K843" i="6"/>
  <c r="K1133" i="6"/>
  <c r="K1088" i="6"/>
  <c r="K1108" i="6"/>
  <c r="J804" i="4"/>
  <c r="J802" i="4"/>
  <c r="K477" i="6"/>
  <c r="K879" i="6"/>
  <c r="K891" i="6"/>
  <c r="N1072" i="5"/>
  <c r="K1143" i="6"/>
  <c r="K1168" i="6"/>
  <c r="J1170" i="4"/>
  <c r="J306" i="4"/>
  <c r="N304" i="5"/>
  <c r="N1175" i="5"/>
  <c r="J208" i="4"/>
  <c r="J250" i="4"/>
  <c r="J610" i="4"/>
  <c r="N724" i="5"/>
  <c r="J232" i="4"/>
  <c r="J234" i="4"/>
  <c r="N658" i="5"/>
  <c r="N850" i="5"/>
  <c r="N852" i="5"/>
  <c r="J202" i="4"/>
  <c r="K939" i="6"/>
  <c r="N436" i="5"/>
  <c r="N438" i="5"/>
  <c r="J192" i="4"/>
  <c r="J190" i="4"/>
  <c r="N108" i="5"/>
  <c r="J1036" i="4"/>
  <c r="J282" i="4"/>
  <c r="N280" i="5"/>
  <c r="K975" i="6"/>
  <c r="N1140" i="5"/>
  <c r="K507" i="6"/>
  <c r="N966" i="5"/>
  <c r="K825" i="6"/>
  <c r="K531" i="6"/>
  <c r="N978" i="5"/>
  <c r="N976" i="5"/>
  <c r="K393" i="6"/>
  <c r="J708" i="4"/>
  <c r="J706" i="4"/>
  <c r="N988" i="5"/>
  <c r="K711" i="6"/>
  <c r="K867" i="6"/>
  <c r="N726" i="5"/>
  <c r="N1125" i="5"/>
  <c r="J1110" i="4"/>
  <c r="J1038" i="4"/>
  <c r="N1036" i="5"/>
  <c r="K861" i="6"/>
  <c r="N864" i="5"/>
  <c r="J288" i="4"/>
  <c r="J286" i="4"/>
  <c r="J322" i="4"/>
  <c r="J324" i="4"/>
  <c r="K513" i="6"/>
  <c r="N516" i="5"/>
  <c r="J756" i="4"/>
  <c r="J936" i="4"/>
  <c r="N376" i="5"/>
  <c r="K441" i="6"/>
  <c r="N414" i="5"/>
  <c r="N84" i="5"/>
  <c r="N82" i="5"/>
  <c r="N1185" i="5"/>
  <c r="K51" i="6"/>
  <c r="J550" i="4"/>
  <c r="K795" i="6"/>
  <c r="N798" i="5"/>
  <c r="J1026" i="4"/>
  <c r="J1024" i="4"/>
  <c r="J616" i="4"/>
  <c r="N160" i="5"/>
  <c r="J318" i="4"/>
  <c r="J636" i="4"/>
  <c r="J864" i="4"/>
  <c r="K417" i="6"/>
  <c r="K693" i="6"/>
  <c r="K789" i="6"/>
  <c r="K1173" i="6"/>
  <c r="K777" i="6"/>
  <c r="J780" i="4"/>
  <c r="N654" i="5"/>
  <c r="N652" i="5"/>
  <c r="N664" i="5"/>
  <c r="K453" i="6"/>
  <c r="K1083" i="6"/>
  <c r="N1150" i="5"/>
  <c r="J354" i="4"/>
  <c r="N352" i="5"/>
  <c r="J676" i="4"/>
  <c r="K63" i="6"/>
  <c r="J526" i="4"/>
  <c r="J528" i="4"/>
  <c r="J1155" i="4"/>
  <c r="K267" i="6"/>
  <c r="K435" i="6"/>
  <c r="N892" i="5"/>
  <c r="N894" i="5"/>
  <c r="K819" i="6"/>
  <c r="J22" i="4"/>
  <c r="J280" i="4"/>
  <c r="N172" i="5"/>
  <c r="N174" i="5"/>
  <c r="N760" i="5"/>
  <c r="N916" i="5"/>
  <c r="K1098" i="6"/>
  <c r="K855" i="6"/>
  <c r="J340" i="4"/>
  <c r="J790" i="4"/>
  <c r="J792" i="4"/>
  <c r="N504" i="5"/>
  <c r="J490" i="4"/>
  <c r="N1048" i="5"/>
  <c r="N676" i="5"/>
  <c r="K639" i="6"/>
  <c r="K951" i="6"/>
  <c r="N1110" i="5"/>
  <c r="K645" i="6"/>
  <c r="J898" i="4"/>
  <c r="K831" i="6"/>
  <c r="N310" i="5"/>
  <c r="K669" i="6"/>
  <c r="N1180" i="5"/>
  <c r="N292" i="5"/>
  <c r="K681" i="6"/>
  <c r="K129" i="6"/>
  <c r="K399" i="6"/>
  <c r="J1095" i="4"/>
  <c r="N612" i="5"/>
  <c r="J876" i="4"/>
  <c r="J70" i="4"/>
  <c r="J72" i="4"/>
  <c r="K519" i="6"/>
  <c r="K735" i="6"/>
  <c r="J492" i="4"/>
  <c r="N226" i="5"/>
  <c r="N1130" i="5"/>
  <c r="J930" i="4"/>
  <c r="J928" i="4"/>
  <c r="J336" i="4"/>
  <c r="J334" i="4"/>
  <c r="N192" i="5"/>
  <c r="N190" i="5"/>
  <c r="J310" i="4"/>
  <c r="J1180" i="4"/>
  <c r="N1170" i="5"/>
  <c r="J730" i="4"/>
  <c r="J732" i="4"/>
  <c r="N444" i="5"/>
  <c r="N442" i="5"/>
  <c r="J342" i="4"/>
  <c r="N610" i="5"/>
  <c r="N600" i="5"/>
  <c r="N598" i="5"/>
  <c r="J516" i="4"/>
  <c r="J514" i="4"/>
  <c r="N30" i="5"/>
  <c r="N28" i="5"/>
  <c r="J264" i="4"/>
  <c r="J262" i="4"/>
  <c r="N462" i="5"/>
  <c r="N460" i="5"/>
  <c r="N736" i="5"/>
  <c r="N738" i="5"/>
  <c r="N574" i="5"/>
  <c r="N484" i="5"/>
  <c r="J270" i="4"/>
  <c r="J268" i="4"/>
  <c r="N1145" i="5"/>
  <c r="J24" i="4"/>
  <c r="J688" i="4"/>
  <c r="J246" i="4"/>
  <c r="J244" i="4"/>
  <c r="K69" i="6"/>
  <c r="J352" i="4"/>
  <c r="J316" i="4"/>
  <c r="K525" i="6"/>
  <c r="N528" i="5"/>
  <c r="K849" i="6"/>
  <c r="N204" i="5"/>
  <c r="N202" i="5"/>
  <c r="K1153" i="6"/>
  <c r="N748" i="5"/>
  <c r="N106" i="5"/>
  <c r="K705" i="6"/>
  <c r="J696" i="4"/>
  <c r="J694" i="4"/>
  <c r="N1135" i="5"/>
  <c r="J814" i="4"/>
  <c r="J1105" i="4"/>
  <c r="K903" i="6"/>
  <c r="N906" i="5"/>
  <c r="K387" i="6"/>
  <c r="K699" i="6"/>
  <c r="J274" i="4"/>
  <c r="N1085" i="5"/>
  <c r="K459" i="6"/>
  <c r="K921" i="6"/>
  <c r="K381" i="6"/>
  <c r="J1048" i="4"/>
  <c r="K1123" i="6"/>
  <c r="K537" i="6"/>
  <c r="J222" i="4"/>
  <c r="J220" i="4"/>
  <c r="J240" i="4"/>
  <c r="K189" i="6"/>
  <c r="N366" i="5"/>
  <c r="N364" i="5"/>
  <c r="N96" i="5"/>
  <c r="K741" i="6"/>
  <c r="N214" i="5"/>
  <c r="K165" i="6"/>
  <c r="J1135" i="4"/>
  <c r="N814" i="5"/>
  <c r="N502" i="5"/>
  <c r="J46" i="4"/>
  <c r="J48" i="4"/>
  <c r="N456" i="5"/>
  <c r="N454" i="5"/>
  <c r="K465" i="6"/>
  <c r="N1090" i="5"/>
  <c r="K483" i="6"/>
  <c r="K423" i="6"/>
  <c r="N426" i="5"/>
  <c r="N750" i="5"/>
  <c r="N1074" i="5"/>
  <c r="N120" i="5"/>
  <c r="K117" i="6"/>
  <c r="N294" i="5"/>
  <c r="K909" i="6"/>
  <c r="J912" i="4"/>
  <c r="J1175" i="4"/>
  <c r="J598" i="4"/>
  <c r="J1185" i="4"/>
  <c r="J258" i="4"/>
  <c r="J256" i="4"/>
  <c r="J372" i="4"/>
  <c r="J370" i="4"/>
  <c r="J1085" i="4"/>
  <c r="N468" i="5"/>
  <c r="N466" i="5"/>
  <c r="J196" i="4"/>
  <c r="J198" i="4"/>
  <c r="N1200" i="5"/>
  <c r="N640" i="5"/>
  <c r="N642" i="5"/>
  <c r="J1072" i="4"/>
  <c r="J586" i="4"/>
  <c r="J588" i="4"/>
  <c r="N216" i="5" l="1"/>
  <c r="K213" i="6"/>
  <c r="J1080" i="4"/>
  <c r="N1080" i="5"/>
  <c r="K1078" i="6"/>
  <c r="J1145" i="4"/>
  <c r="N816" i="5"/>
  <c r="K1042" i="6"/>
  <c r="N1032" i="5"/>
  <c r="J816" i="4"/>
  <c r="K1029" i="6"/>
  <c r="N702" i="5"/>
  <c r="J1130" i="4"/>
  <c r="J126" i="4"/>
  <c r="J678" i="4"/>
  <c r="J1120" i="4"/>
  <c r="K1012" i="6"/>
  <c r="N678" i="5"/>
  <c r="N1120" i="5"/>
  <c r="K592" i="6"/>
  <c r="N312" i="5"/>
  <c r="J312" i="4"/>
  <c r="N486" i="5"/>
  <c r="J540" i="4"/>
  <c r="K124" i="6"/>
  <c r="J1020" i="4"/>
  <c r="N1020" i="5"/>
  <c r="N126" i="5"/>
  <c r="J534" i="4"/>
  <c r="K1018" i="6"/>
  <c r="N534" i="5"/>
  <c r="N1050" i="5"/>
  <c r="J1050" i="4"/>
  <c r="K675" i="6"/>
  <c r="K309" i="6"/>
  <c r="K429" i="6"/>
  <c r="K1047" i="6"/>
  <c r="J1150" i="4"/>
  <c r="K813" i="6"/>
  <c r="K814" i="6" s="1"/>
  <c r="J138" i="4"/>
  <c r="J1056" i="4"/>
  <c r="K1053" i="6"/>
  <c r="N1056" i="5"/>
  <c r="N138" i="5"/>
  <c r="K135" i="6"/>
  <c r="N984" i="5"/>
  <c r="N660" i="5"/>
  <c r="K274" i="6"/>
  <c r="K567" i="6"/>
  <c r="K568" i="6" s="1"/>
  <c r="K981" i="6"/>
  <c r="J984" i="4"/>
  <c r="J570" i="4"/>
  <c r="N570" i="5"/>
  <c r="J660" i="4"/>
  <c r="J1068" i="4"/>
  <c r="K579" i="6"/>
  <c r="N180" i="5"/>
  <c r="K603" i="6"/>
  <c r="J996" i="4"/>
  <c r="K993" i="6"/>
  <c r="K969" i="6"/>
  <c r="N996" i="5"/>
  <c r="N972" i="5"/>
  <c r="J972" i="4"/>
  <c r="J606" i="4"/>
  <c r="N606" i="5"/>
  <c r="N90" i="5"/>
  <c r="N1068" i="5"/>
  <c r="K1065" i="6"/>
  <c r="K87" i="6"/>
  <c r="K177" i="6"/>
  <c r="J180" i="4"/>
  <c r="J486" i="4"/>
  <c r="K1005" i="6"/>
  <c r="N624" i="5"/>
  <c r="K621" i="6"/>
  <c r="J624" i="4"/>
  <c r="J1008" i="4"/>
  <c r="N1008" i="5"/>
  <c r="J954" i="4"/>
  <c r="N582" i="5"/>
  <c r="J582" i="4"/>
  <c r="J432" i="4"/>
  <c r="J1115" i="4"/>
  <c r="J1195" i="4"/>
  <c r="J1200" i="4"/>
  <c r="K196" i="6"/>
  <c r="J600" i="4"/>
  <c r="J1165" i="4"/>
  <c r="K297" i="6"/>
  <c r="J300" i="4"/>
  <c r="N300" i="5"/>
  <c r="K57" i="6"/>
  <c r="N60" i="5"/>
  <c r="J612" i="4"/>
  <c r="N282" i="5"/>
  <c r="J60" i="4"/>
  <c r="N330" i="5"/>
  <c r="K327" i="6"/>
  <c r="K915" i="6"/>
  <c r="J918" i="4"/>
  <c r="J1074" i="4"/>
  <c r="K190" i="6"/>
  <c r="K538" i="6"/>
  <c r="K1103" i="6"/>
  <c r="K706" i="6"/>
  <c r="K70" i="6"/>
  <c r="K807" i="6"/>
  <c r="J810" i="4"/>
  <c r="K225" i="6"/>
  <c r="J228" i="4"/>
  <c r="K520" i="6"/>
  <c r="K609" i="6"/>
  <c r="K130" i="6"/>
  <c r="K682" i="6"/>
  <c r="K670" i="6"/>
  <c r="K501" i="6"/>
  <c r="K375" i="6"/>
  <c r="J378" i="4"/>
  <c r="K436" i="6"/>
  <c r="K454" i="6"/>
  <c r="N162" i="5"/>
  <c r="K159" i="6"/>
  <c r="J162" i="4"/>
  <c r="N378" i="5"/>
  <c r="K862" i="6"/>
  <c r="K771" i="6"/>
  <c r="J774" i="4"/>
  <c r="K712" i="6"/>
  <c r="K826" i="6"/>
  <c r="K249" i="6"/>
  <c r="N252" i="5"/>
  <c r="J252" i="4"/>
  <c r="K892" i="6"/>
  <c r="K478" i="6"/>
  <c r="K754" i="6"/>
  <c r="K154" i="6"/>
  <c r="K142" i="6"/>
  <c r="N114" i="5"/>
  <c r="J114" i="4"/>
  <c r="K111" i="6"/>
  <c r="K447" i="6"/>
  <c r="J450" i="4"/>
  <c r="K1163" i="6"/>
  <c r="K262" i="6"/>
  <c r="K496" i="6"/>
  <c r="K886" i="6"/>
  <c r="K184" i="6"/>
  <c r="K928" i="6"/>
  <c r="K934" i="6"/>
  <c r="J504" i="4"/>
  <c r="K802" i="6"/>
  <c r="K652" i="6"/>
  <c r="K28" i="6"/>
  <c r="K730" i="6"/>
  <c r="K364" i="6"/>
  <c r="K207" i="6"/>
  <c r="N210" i="5"/>
  <c r="K1071" i="6"/>
  <c r="J348" i="4"/>
  <c r="N348" i="5"/>
  <c r="K345" i="6"/>
  <c r="K759" i="6"/>
  <c r="J762" i="4"/>
  <c r="K1193" i="6"/>
  <c r="K291" i="6"/>
  <c r="K747" i="6"/>
  <c r="J750" i="4"/>
  <c r="N48" i="5"/>
  <c r="K45" i="6"/>
  <c r="K742" i="6"/>
  <c r="N1195" i="5"/>
  <c r="K388" i="6"/>
  <c r="J204" i="4"/>
  <c r="K201" i="6"/>
  <c r="K897" i="6"/>
  <c r="N900" i="5"/>
  <c r="J576" i="4"/>
  <c r="N576" i="5"/>
  <c r="K573" i="6"/>
  <c r="K549" i="6"/>
  <c r="N552" i="5"/>
  <c r="K489" i="6"/>
  <c r="N492" i="5"/>
  <c r="K1093" i="6"/>
  <c r="K832" i="6"/>
  <c r="K646" i="6"/>
  <c r="K952" i="6"/>
  <c r="K640" i="6"/>
  <c r="N762" i="5"/>
  <c r="K820" i="6"/>
  <c r="K351" i="6"/>
  <c r="K315" i="6"/>
  <c r="K442" i="6"/>
  <c r="K532" i="6"/>
  <c r="K508" i="6"/>
  <c r="K940" i="6"/>
  <c r="N1095" i="5"/>
  <c r="J294" i="4"/>
  <c r="K1113" i="6"/>
  <c r="K556" i="6"/>
  <c r="K561" i="6"/>
  <c r="J564" i="4"/>
  <c r="K766" i="6"/>
  <c r="K39" i="6"/>
  <c r="J42" i="4"/>
  <c r="N450" i="5"/>
  <c r="K33" i="6"/>
  <c r="N36" i="5"/>
  <c r="N564" i="5"/>
  <c r="K286" i="6"/>
  <c r="K466" i="6"/>
  <c r="K166" i="6"/>
  <c r="K93" i="6"/>
  <c r="J96" i="4"/>
  <c r="K850" i="6"/>
  <c r="K856" i="6"/>
  <c r="N918" i="5"/>
  <c r="K778" i="6"/>
  <c r="K790" i="6"/>
  <c r="J618" i="4"/>
  <c r="K615" i="6"/>
  <c r="N618" i="5"/>
  <c r="K796" i="6"/>
  <c r="K52" i="6"/>
  <c r="K514" i="6"/>
  <c r="N1038" i="5"/>
  <c r="K1035" i="6"/>
  <c r="K837" i="6"/>
  <c r="J840" i="4"/>
  <c r="K394" i="6"/>
  <c r="K963" i="6"/>
  <c r="J966" i="4"/>
  <c r="K976" i="6"/>
  <c r="K279" i="6"/>
  <c r="K999" i="6"/>
  <c r="J1002" i="4"/>
  <c r="K214" i="6"/>
  <c r="K844" i="6"/>
  <c r="N840" i="5"/>
  <c r="K783" i="6"/>
  <c r="J786" i="4"/>
  <c r="J150" i="4"/>
  <c r="K147" i="6"/>
  <c r="K406" i="6"/>
  <c r="K1158" i="6"/>
  <c r="K946" i="6"/>
  <c r="K687" i="6"/>
  <c r="N690" i="5"/>
  <c r="K658" i="6"/>
  <c r="K472" i="6"/>
  <c r="K237" i="6"/>
  <c r="N240" i="5"/>
  <c r="K219" i="6"/>
  <c r="N222" i="5"/>
  <c r="K382" i="6"/>
  <c r="K460" i="6"/>
  <c r="K904" i="6"/>
  <c r="K21" i="6"/>
  <c r="N24" i="5"/>
  <c r="K873" i="6"/>
  <c r="N876" i="5"/>
  <c r="K910" i="6"/>
  <c r="K118" i="6"/>
  <c r="K424" i="6"/>
  <c r="K484" i="6"/>
  <c r="K922" i="6"/>
  <c r="K700" i="6"/>
  <c r="K526" i="6"/>
  <c r="K243" i="6"/>
  <c r="N246" i="5"/>
  <c r="K597" i="6"/>
  <c r="K339" i="6"/>
  <c r="N342" i="5"/>
  <c r="N228" i="5"/>
  <c r="K736" i="6"/>
  <c r="K400" i="6"/>
  <c r="N1160" i="5"/>
  <c r="J900" i="4"/>
  <c r="K171" i="6"/>
  <c r="J174" i="4"/>
  <c r="K268" i="6"/>
  <c r="K64" i="6"/>
  <c r="N354" i="5"/>
  <c r="N1105" i="5"/>
  <c r="K694" i="6"/>
  <c r="K418" i="6"/>
  <c r="J552" i="4"/>
  <c r="K411" i="6"/>
  <c r="J414" i="4"/>
  <c r="K321" i="6"/>
  <c r="N324" i="5"/>
  <c r="K723" i="6"/>
  <c r="J726" i="4"/>
  <c r="K868" i="6"/>
  <c r="K987" i="6"/>
  <c r="J990" i="4"/>
  <c r="N990" i="5"/>
  <c r="K105" i="6"/>
  <c r="J108" i="4"/>
  <c r="J210" i="4"/>
  <c r="N306" i="5"/>
  <c r="K303" i="6"/>
  <c r="K880" i="6"/>
  <c r="N102" i="5"/>
  <c r="J102" i="4"/>
  <c r="K99" i="6"/>
  <c r="N1002" i="5"/>
  <c r="N810" i="5"/>
  <c r="K370" i="6"/>
  <c r="J1062" i="4"/>
  <c r="K1059" i="6"/>
  <c r="K663" i="6"/>
  <c r="J666" i="4"/>
  <c r="N774" i="5"/>
  <c r="K958" i="6"/>
  <c r="K586" i="6"/>
  <c r="N318" i="5"/>
  <c r="N42" i="5"/>
  <c r="K634" i="6"/>
  <c r="K256" i="6"/>
  <c r="K334" i="6"/>
  <c r="K1024" i="6"/>
  <c r="K232" i="6"/>
  <c r="K82" i="6"/>
  <c r="C155" i="6"/>
  <c r="B155" i="6"/>
  <c r="A155" i="6"/>
  <c r="K155" i="6" s="1"/>
  <c r="C161" i="6"/>
  <c r="B161" i="6"/>
  <c r="A161" i="6"/>
  <c r="C167" i="6"/>
  <c r="B167" i="6"/>
  <c r="A167" i="6"/>
  <c r="K167" i="6" s="1"/>
  <c r="C173" i="6"/>
  <c r="B173" i="6"/>
  <c r="A173" i="6"/>
  <c r="C179" i="6"/>
  <c r="B179" i="6"/>
  <c r="A179" i="6"/>
  <c r="C185" i="6"/>
  <c r="B185" i="6"/>
  <c r="A185" i="6"/>
  <c r="C191" i="6"/>
  <c r="B191" i="6"/>
  <c r="A191" i="6"/>
  <c r="C197" i="6"/>
  <c r="B197" i="6"/>
  <c r="A197" i="6"/>
  <c r="C203" i="6"/>
  <c r="B203" i="6"/>
  <c r="A203" i="6"/>
  <c r="C209" i="6"/>
  <c r="B209" i="6"/>
  <c r="A209" i="6"/>
  <c r="C215" i="6"/>
  <c r="B215" i="6"/>
  <c r="A215" i="6"/>
  <c r="K215" i="6" s="1"/>
  <c r="C221" i="6"/>
  <c r="B221" i="6"/>
  <c r="A221" i="6"/>
  <c r="C227" i="6"/>
  <c r="B227" i="6"/>
  <c r="A227" i="6"/>
  <c r="C233" i="6"/>
  <c r="B233" i="6"/>
  <c r="A233" i="6"/>
  <c r="K233" i="6" s="1"/>
  <c r="C239" i="6"/>
  <c r="B239" i="6"/>
  <c r="A239" i="6"/>
  <c r="C245" i="6"/>
  <c r="B245" i="6"/>
  <c r="A245" i="6"/>
  <c r="C251" i="6"/>
  <c r="B251" i="6"/>
  <c r="A251" i="6"/>
  <c r="C257" i="6"/>
  <c r="B257" i="6"/>
  <c r="A257" i="6"/>
  <c r="C263" i="6"/>
  <c r="B263" i="6"/>
  <c r="A263" i="6"/>
  <c r="K263" i="6" s="1"/>
  <c r="C269" i="6"/>
  <c r="B269" i="6"/>
  <c r="A269" i="6"/>
  <c r="C275" i="6"/>
  <c r="B275" i="6"/>
  <c r="A275" i="6"/>
  <c r="C281" i="6"/>
  <c r="B281" i="6"/>
  <c r="A281" i="6"/>
  <c r="C287" i="6"/>
  <c r="B287" i="6"/>
  <c r="A287" i="6"/>
  <c r="C293" i="6"/>
  <c r="B293" i="6"/>
  <c r="A293" i="6"/>
  <c r="C299" i="6"/>
  <c r="B299" i="6"/>
  <c r="A299" i="6"/>
  <c r="C305" i="6"/>
  <c r="B305" i="6"/>
  <c r="A305" i="6"/>
  <c r="C311" i="6"/>
  <c r="B311" i="6"/>
  <c r="A311" i="6"/>
  <c r="K311" i="6" s="1"/>
  <c r="C317" i="6"/>
  <c r="B317" i="6"/>
  <c r="A317" i="6"/>
  <c r="C323" i="6"/>
  <c r="B323" i="6"/>
  <c r="A323" i="6"/>
  <c r="C329" i="6"/>
  <c r="B329" i="6"/>
  <c r="A329" i="6"/>
  <c r="C335" i="6"/>
  <c r="B335" i="6"/>
  <c r="A335" i="6"/>
  <c r="C341" i="6"/>
  <c r="B341" i="6"/>
  <c r="A341" i="6"/>
  <c r="C347" i="6"/>
  <c r="B347" i="6"/>
  <c r="A347" i="6"/>
  <c r="C353" i="6"/>
  <c r="B353" i="6"/>
  <c r="A353" i="6"/>
  <c r="C359" i="6"/>
  <c r="B359" i="6"/>
  <c r="A359" i="6"/>
  <c r="C365" i="6"/>
  <c r="B365" i="6"/>
  <c r="A365" i="6"/>
  <c r="C371" i="6"/>
  <c r="B371" i="6"/>
  <c r="A371" i="6"/>
  <c r="C377" i="6"/>
  <c r="B377" i="6"/>
  <c r="A377" i="6"/>
  <c r="C383" i="6"/>
  <c r="B383" i="6"/>
  <c r="A383" i="6"/>
  <c r="K383" i="6" s="1"/>
  <c r="C389" i="6"/>
  <c r="B389" i="6"/>
  <c r="A389" i="6"/>
  <c r="K389" i="6" s="1"/>
  <c r="C395" i="6"/>
  <c r="B395" i="6"/>
  <c r="A395" i="6"/>
  <c r="C401" i="6"/>
  <c r="B401" i="6"/>
  <c r="A401" i="6"/>
  <c r="C407" i="6"/>
  <c r="B407" i="6"/>
  <c r="A407" i="6"/>
  <c r="K407" i="6" s="1"/>
  <c r="C413" i="6"/>
  <c r="B413" i="6"/>
  <c r="A413" i="6"/>
  <c r="C419" i="6"/>
  <c r="B419" i="6"/>
  <c r="A419" i="6"/>
  <c r="C425" i="6"/>
  <c r="B425" i="6"/>
  <c r="A425" i="6"/>
  <c r="K425" i="6" s="1"/>
  <c r="C431" i="6"/>
  <c r="B431" i="6"/>
  <c r="A431" i="6"/>
  <c r="C437" i="6"/>
  <c r="B437" i="6"/>
  <c r="A437" i="6"/>
  <c r="K437" i="6" s="1"/>
  <c r="C443" i="6"/>
  <c r="B443" i="6"/>
  <c r="A443" i="6"/>
  <c r="C449" i="6"/>
  <c r="B449" i="6"/>
  <c r="A449" i="6"/>
  <c r="C455" i="6"/>
  <c r="B455" i="6"/>
  <c r="A455" i="6"/>
  <c r="C461" i="6"/>
  <c r="B461" i="6"/>
  <c r="A461" i="6"/>
  <c r="K461" i="6" s="1"/>
  <c r="C467" i="6"/>
  <c r="B467" i="6"/>
  <c r="A467" i="6"/>
  <c r="C473" i="6"/>
  <c r="B473" i="6"/>
  <c r="A473" i="6"/>
  <c r="C479" i="6"/>
  <c r="B479" i="6"/>
  <c r="A479" i="6"/>
  <c r="C485" i="6"/>
  <c r="B485" i="6"/>
  <c r="A485" i="6"/>
  <c r="C491" i="6"/>
  <c r="B491" i="6"/>
  <c r="A491" i="6"/>
  <c r="C497" i="6"/>
  <c r="B497" i="6"/>
  <c r="A497" i="6"/>
  <c r="K497" i="6" s="1"/>
  <c r="C503" i="6"/>
  <c r="B503" i="6"/>
  <c r="A503" i="6"/>
  <c r="C509" i="6"/>
  <c r="B509" i="6"/>
  <c r="A509" i="6"/>
  <c r="K509" i="6" s="1"/>
  <c r="C515" i="6"/>
  <c r="B515" i="6"/>
  <c r="A515" i="6"/>
  <c r="K515" i="6" s="1"/>
  <c r="C521" i="6"/>
  <c r="B521" i="6"/>
  <c r="A521" i="6"/>
  <c r="C527" i="6"/>
  <c r="B527" i="6"/>
  <c r="A527" i="6"/>
  <c r="C533" i="6"/>
  <c r="B533" i="6"/>
  <c r="A533" i="6"/>
  <c r="C539" i="6"/>
  <c r="B539" i="6"/>
  <c r="A539" i="6"/>
  <c r="K539" i="6" s="1"/>
  <c r="C545" i="6"/>
  <c r="B545" i="6"/>
  <c r="A545" i="6"/>
  <c r="C551" i="6"/>
  <c r="B551" i="6"/>
  <c r="A551" i="6"/>
  <c r="C557" i="6"/>
  <c r="B557" i="6"/>
  <c r="A557" i="6"/>
  <c r="K557" i="6" s="1"/>
  <c r="C563" i="6"/>
  <c r="B563" i="6"/>
  <c r="A563" i="6"/>
  <c r="C569" i="6"/>
  <c r="B569" i="6"/>
  <c r="A569" i="6"/>
  <c r="C575" i="6"/>
  <c r="B575" i="6"/>
  <c r="A575" i="6"/>
  <c r="C581" i="6"/>
  <c r="B581" i="6"/>
  <c r="A581" i="6"/>
  <c r="C587" i="6"/>
  <c r="B587" i="6"/>
  <c r="A587" i="6"/>
  <c r="K587" i="6" s="1"/>
  <c r="C593" i="6"/>
  <c r="B593" i="6"/>
  <c r="A593" i="6"/>
  <c r="C599" i="6"/>
  <c r="B599" i="6"/>
  <c r="A599" i="6"/>
  <c r="C605" i="6"/>
  <c r="B605" i="6"/>
  <c r="A605" i="6"/>
  <c r="C611" i="6"/>
  <c r="B611" i="6"/>
  <c r="A611" i="6"/>
  <c r="C617" i="6"/>
  <c r="B617" i="6"/>
  <c r="A617" i="6"/>
  <c r="C623" i="6"/>
  <c r="B623" i="6"/>
  <c r="A623" i="6"/>
  <c r="C629" i="6"/>
  <c r="B629" i="6"/>
  <c r="A629" i="6"/>
  <c r="C635" i="6"/>
  <c r="B635" i="6"/>
  <c r="A635" i="6"/>
  <c r="C641" i="6"/>
  <c r="B641" i="6"/>
  <c r="A641" i="6"/>
  <c r="K641" i="6" s="1"/>
  <c r="C647" i="6"/>
  <c r="B647" i="6"/>
  <c r="A647" i="6"/>
  <c r="K647" i="6" s="1"/>
  <c r="C653" i="6"/>
  <c r="B653" i="6"/>
  <c r="A653" i="6"/>
  <c r="K653" i="6" s="1"/>
  <c r="C659" i="6"/>
  <c r="B659" i="6"/>
  <c r="A659" i="6"/>
  <c r="C665" i="6"/>
  <c r="B665" i="6"/>
  <c r="A665" i="6"/>
  <c r="C671" i="6"/>
  <c r="B671" i="6"/>
  <c r="A671" i="6"/>
  <c r="C677" i="6"/>
  <c r="B677" i="6"/>
  <c r="A677" i="6"/>
  <c r="C683" i="6"/>
  <c r="B683" i="6"/>
  <c r="A683" i="6"/>
  <c r="C689" i="6"/>
  <c r="B689" i="6"/>
  <c r="A689" i="6"/>
  <c r="C695" i="6"/>
  <c r="B695" i="6"/>
  <c r="A695" i="6"/>
  <c r="K695" i="6" s="1"/>
  <c r="C701" i="6"/>
  <c r="B701" i="6"/>
  <c r="A701" i="6"/>
  <c r="K701" i="6" s="1"/>
  <c r="C707" i="6"/>
  <c r="B707" i="6"/>
  <c r="A707" i="6"/>
  <c r="K707" i="6" s="1"/>
  <c r="C713" i="6"/>
  <c r="B713" i="6"/>
  <c r="A713" i="6"/>
  <c r="C719" i="6"/>
  <c r="B719" i="6"/>
  <c r="A719" i="6"/>
  <c r="C725" i="6"/>
  <c r="B725" i="6"/>
  <c r="A725" i="6"/>
  <c r="C731" i="6"/>
  <c r="B731" i="6"/>
  <c r="A731" i="6"/>
  <c r="C737" i="6"/>
  <c r="B737" i="6"/>
  <c r="A737" i="6"/>
  <c r="C743" i="6"/>
  <c r="B743" i="6"/>
  <c r="A743" i="6"/>
  <c r="K743" i="6" s="1"/>
  <c r="C749" i="6"/>
  <c r="B749" i="6"/>
  <c r="A749" i="6"/>
  <c r="C755" i="6"/>
  <c r="B755" i="6"/>
  <c r="A755" i="6"/>
  <c r="K755" i="6" s="1"/>
  <c r="C761" i="6"/>
  <c r="B761" i="6"/>
  <c r="A761" i="6"/>
  <c r="C767" i="6"/>
  <c r="B767" i="6"/>
  <c r="A767" i="6"/>
  <c r="C773" i="6"/>
  <c r="B773" i="6"/>
  <c r="A773" i="6"/>
  <c r="C779" i="6"/>
  <c r="B779" i="6"/>
  <c r="A779" i="6"/>
  <c r="K779" i="6" s="1"/>
  <c r="C785" i="6"/>
  <c r="B785" i="6"/>
  <c r="A785" i="6"/>
  <c r="C791" i="6"/>
  <c r="B791" i="6"/>
  <c r="A791" i="6"/>
  <c r="K791" i="6" s="1"/>
  <c r="C797" i="6"/>
  <c r="B797" i="6"/>
  <c r="A797" i="6"/>
  <c r="K797" i="6" s="1"/>
  <c r="C803" i="6"/>
  <c r="B803" i="6"/>
  <c r="A803" i="6"/>
  <c r="C809" i="6"/>
  <c r="B809" i="6"/>
  <c r="A809" i="6"/>
  <c r="C815" i="6"/>
  <c r="B815" i="6"/>
  <c r="A815" i="6"/>
  <c r="C821" i="6"/>
  <c r="B821" i="6"/>
  <c r="A821" i="6"/>
  <c r="K821" i="6" s="1"/>
  <c r="C827" i="6"/>
  <c r="B827" i="6"/>
  <c r="A827" i="6"/>
  <c r="C833" i="6"/>
  <c r="B833" i="6"/>
  <c r="A833" i="6"/>
  <c r="K833" i="6" s="1"/>
  <c r="C839" i="6"/>
  <c r="B839" i="6"/>
  <c r="A839" i="6"/>
  <c r="C845" i="6"/>
  <c r="B845" i="6"/>
  <c r="A845" i="6"/>
  <c r="K845" i="6" s="1"/>
  <c r="C851" i="6"/>
  <c r="B851" i="6"/>
  <c r="A851" i="6"/>
  <c r="C857" i="6"/>
  <c r="B857" i="6"/>
  <c r="A857" i="6"/>
  <c r="C863" i="6"/>
  <c r="B863" i="6"/>
  <c r="A863" i="6"/>
  <c r="C869" i="6"/>
  <c r="B869" i="6"/>
  <c r="A869" i="6"/>
  <c r="C875" i="6"/>
  <c r="B875" i="6"/>
  <c r="A875" i="6"/>
  <c r="C881" i="6"/>
  <c r="B881" i="6"/>
  <c r="A881" i="6"/>
  <c r="K881" i="6" s="1"/>
  <c r="C887" i="6"/>
  <c r="B887" i="6"/>
  <c r="A887" i="6"/>
  <c r="K887" i="6" s="1"/>
  <c r="C893" i="6"/>
  <c r="B893" i="6"/>
  <c r="A893" i="6"/>
  <c r="C899" i="6"/>
  <c r="B899" i="6"/>
  <c r="A899" i="6"/>
  <c r="C905" i="6"/>
  <c r="B905" i="6"/>
  <c r="A905" i="6"/>
  <c r="C911" i="6"/>
  <c r="B911" i="6"/>
  <c r="A911" i="6"/>
  <c r="K911" i="6" s="1"/>
  <c r="C917" i="6"/>
  <c r="B917" i="6"/>
  <c r="A917" i="6"/>
  <c r="C923" i="6"/>
  <c r="B923" i="6"/>
  <c r="A923" i="6"/>
  <c r="C929" i="6"/>
  <c r="B929" i="6"/>
  <c r="A929" i="6"/>
  <c r="C935" i="6"/>
  <c r="B935" i="6"/>
  <c r="A935" i="6"/>
  <c r="K935" i="6" s="1"/>
  <c r="C941" i="6"/>
  <c r="B941" i="6"/>
  <c r="A941" i="6"/>
  <c r="C947" i="6"/>
  <c r="B947" i="6"/>
  <c r="A947" i="6"/>
  <c r="C953" i="6"/>
  <c r="B953" i="6"/>
  <c r="A953" i="6"/>
  <c r="C959" i="6"/>
  <c r="B959" i="6"/>
  <c r="A959" i="6"/>
  <c r="K959" i="6" s="1"/>
  <c r="C965" i="6"/>
  <c r="B965" i="6"/>
  <c r="A965" i="6"/>
  <c r="C971" i="6"/>
  <c r="B971" i="6"/>
  <c r="A971" i="6"/>
  <c r="C977" i="6"/>
  <c r="B977" i="6"/>
  <c r="A977" i="6"/>
  <c r="C983" i="6"/>
  <c r="B983" i="6"/>
  <c r="A983" i="6"/>
  <c r="C989" i="6"/>
  <c r="B989" i="6"/>
  <c r="A989" i="6"/>
  <c r="C995" i="6"/>
  <c r="B995" i="6"/>
  <c r="A995" i="6"/>
  <c r="C1001" i="6"/>
  <c r="B1001" i="6"/>
  <c r="A1001" i="6"/>
  <c r="C1007" i="6"/>
  <c r="B1007" i="6"/>
  <c r="A1007" i="6"/>
  <c r="C1013" i="6"/>
  <c r="B1013" i="6"/>
  <c r="A1013" i="6"/>
  <c r="C1019" i="6"/>
  <c r="B1019" i="6"/>
  <c r="A1019" i="6"/>
  <c r="C1025" i="6"/>
  <c r="B1025" i="6"/>
  <c r="A1025" i="6"/>
  <c r="K1025" i="6" s="1"/>
  <c r="C1031" i="6"/>
  <c r="B1031" i="6"/>
  <c r="A1031" i="6"/>
  <c r="C1037" i="6"/>
  <c r="B1037" i="6"/>
  <c r="A1037" i="6"/>
  <c r="C1043" i="6"/>
  <c r="B1043" i="6"/>
  <c r="A1043" i="6"/>
  <c r="C1049" i="6"/>
  <c r="B1049" i="6"/>
  <c r="A1049" i="6"/>
  <c r="C1055" i="6"/>
  <c r="B1055" i="6"/>
  <c r="A1055" i="6"/>
  <c r="C1061" i="6"/>
  <c r="B1061" i="6"/>
  <c r="A1061" i="6"/>
  <c r="C1067" i="6"/>
  <c r="B1067" i="6"/>
  <c r="A1067" i="6"/>
  <c r="C1073" i="6"/>
  <c r="B1073" i="6"/>
  <c r="A1073" i="6"/>
  <c r="C149" i="6"/>
  <c r="B149" i="6"/>
  <c r="A149" i="6"/>
  <c r="C143" i="6"/>
  <c r="B143" i="6"/>
  <c r="A143" i="6"/>
  <c r="C137" i="6"/>
  <c r="B137" i="6"/>
  <c r="A137" i="6"/>
  <c r="C131" i="6"/>
  <c r="B131" i="6"/>
  <c r="A131" i="6"/>
  <c r="K131" i="6" s="1"/>
  <c r="C125" i="6"/>
  <c r="B125" i="6"/>
  <c r="A125" i="6"/>
  <c r="C119" i="6"/>
  <c r="B119" i="6"/>
  <c r="A119" i="6"/>
  <c r="C113" i="6"/>
  <c r="B113" i="6"/>
  <c r="A113" i="6"/>
  <c r="C107" i="6"/>
  <c r="B107" i="6"/>
  <c r="A107" i="6"/>
  <c r="C101" i="6"/>
  <c r="B101" i="6"/>
  <c r="A101" i="6"/>
  <c r="C95" i="6"/>
  <c r="B95" i="6"/>
  <c r="A95" i="6"/>
  <c r="C89" i="6"/>
  <c r="B89" i="6"/>
  <c r="A89" i="6"/>
  <c r="C83" i="6"/>
  <c r="B83" i="6"/>
  <c r="A83" i="6"/>
  <c r="C77" i="6"/>
  <c r="B77" i="6"/>
  <c r="A77" i="6"/>
  <c r="C71" i="6"/>
  <c r="B71" i="6"/>
  <c r="A71" i="6"/>
  <c r="C65" i="6"/>
  <c r="B65" i="6"/>
  <c r="A65" i="6"/>
  <c r="K65" i="6" s="1"/>
  <c r="C59" i="6"/>
  <c r="B59" i="6"/>
  <c r="A59" i="6"/>
  <c r="C53" i="6"/>
  <c r="B53" i="6"/>
  <c r="A53" i="6"/>
  <c r="K53" i="6" s="1"/>
  <c r="C47" i="6"/>
  <c r="B47" i="6"/>
  <c r="A47" i="6"/>
  <c r="C41" i="6"/>
  <c r="B41" i="6"/>
  <c r="A41" i="6"/>
  <c r="C35" i="6"/>
  <c r="B35" i="6"/>
  <c r="A35" i="6"/>
  <c r="C29" i="6"/>
  <c r="B29" i="6"/>
  <c r="A29" i="6"/>
  <c r="C1079" i="6"/>
  <c r="B1079" i="6"/>
  <c r="A1079" i="6"/>
  <c r="C23" i="6"/>
  <c r="B23" i="6"/>
  <c r="A23" i="6"/>
  <c r="C17" i="6"/>
  <c r="B17" i="6"/>
  <c r="A17" i="6"/>
  <c r="C11" i="6"/>
  <c r="B11" i="6"/>
  <c r="A11" i="6"/>
  <c r="D1221" i="5"/>
  <c r="C1007" i="5"/>
  <c r="B1007" i="5"/>
  <c r="A1007" i="5"/>
  <c r="C1001" i="5"/>
  <c r="B1001" i="5"/>
  <c r="A1001" i="5"/>
  <c r="C995" i="5"/>
  <c r="B995" i="5"/>
  <c r="A995" i="5"/>
  <c r="C989" i="5"/>
  <c r="B989" i="5"/>
  <c r="A989" i="5"/>
  <c r="C983" i="5"/>
  <c r="B983" i="5"/>
  <c r="A983" i="5"/>
  <c r="C977" i="5"/>
  <c r="B977" i="5"/>
  <c r="A977" i="5"/>
  <c r="C971" i="5"/>
  <c r="B971" i="5"/>
  <c r="A971" i="5"/>
  <c r="C965" i="5"/>
  <c r="B965" i="5"/>
  <c r="A965" i="5"/>
  <c r="C959" i="5"/>
  <c r="B959" i="5"/>
  <c r="A959" i="5"/>
  <c r="C953" i="5"/>
  <c r="B953" i="5"/>
  <c r="A953" i="5"/>
  <c r="C947" i="5"/>
  <c r="B947" i="5"/>
  <c r="A947" i="5"/>
  <c r="C941" i="5"/>
  <c r="B941" i="5"/>
  <c r="A941" i="5"/>
  <c r="C935" i="5"/>
  <c r="B935" i="5"/>
  <c r="A935" i="5"/>
  <c r="C929" i="5"/>
  <c r="B929" i="5"/>
  <c r="A929" i="5"/>
  <c r="C923" i="5"/>
  <c r="B923" i="5"/>
  <c r="A923" i="5"/>
  <c r="C917" i="5"/>
  <c r="B917" i="5"/>
  <c r="A917" i="5"/>
  <c r="C911" i="5"/>
  <c r="B911" i="5"/>
  <c r="A911" i="5"/>
  <c r="C905" i="5"/>
  <c r="B905" i="5"/>
  <c r="A905" i="5"/>
  <c r="C899" i="5"/>
  <c r="B899" i="5"/>
  <c r="A899" i="5"/>
  <c r="C893" i="5"/>
  <c r="B893" i="5"/>
  <c r="A893" i="5"/>
  <c r="C887" i="5"/>
  <c r="B887" i="5"/>
  <c r="A887" i="5"/>
  <c r="C881" i="5"/>
  <c r="B881" i="5"/>
  <c r="A881" i="5"/>
  <c r="C875" i="5"/>
  <c r="B875" i="5"/>
  <c r="A875" i="5"/>
  <c r="C869" i="5"/>
  <c r="B869" i="5"/>
  <c r="A869" i="5"/>
  <c r="C863" i="5"/>
  <c r="B863" i="5"/>
  <c r="A863" i="5"/>
  <c r="C857" i="5"/>
  <c r="B857" i="5"/>
  <c r="A857" i="5"/>
  <c r="C851" i="5"/>
  <c r="B851" i="5"/>
  <c r="A851" i="5"/>
  <c r="C845" i="5"/>
  <c r="B845" i="5"/>
  <c r="A845" i="5"/>
  <c r="C839" i="5"/>
  <c r="B839" i="5"/>
  <c r="A839" i="5"/>
  <c r="C833" i="5"/>
  <c r="B833" i="5"/>
  <c r="A833" i="5"/>
  <c r="C827" i="5"/>
  <c r="B827" i="5"/>
  <c r="A827" i="5"/>
  <c r="C821" i="5"/>
  <c r="B821" i="5"/>
  <c r="A821" i="5"/>
  <c r="C815" i="5"/>
  <c r="B815" i="5"/>
  <c r="A815" i="5"/>
  <c r="C809" i="5"/>
  <c r="B809" i="5"/>
  <c r="A809" i="5"/>
  <c r="C803" i="5"/>
  <c r="B803" i="5"/>
  <c r="A803" i="5"/>
  <c r="C797" i="5"/>
  <c r="B797" i="5"/>
  <c r="A797" i="5"/>
  <c r="C791" i="5"/>
  <c r="B791" i="5"/>
  <c r="A791" i="5"/>
  <c r="C785" i="5"/>
  <c r="B785" i="5"/>
  <c r="A785" i="5"/>
  <c r="C779" i="5"/>
  <c r="B779" i="5"/>
  <c r="A779" i="5"/>
  <c r="C773" i="5"/>
  <c r="B773" i="5"/>
  <c r="A773" i="5"/>
  <c r="C767" i="5"/>
  <c r="B767" i="5"/>
  <c r="A767" i="5"/>
  <c r="C761" i="5"/>
  <c r="B761" i="5"/>
  <c r="A761" i="5"/>
  <c r="C755" i="5"/>
  <c r="B755" i="5"/>
  <c r="A755" i="5"/>
  <c r="C749" i="5"/>
  <c r="B749" i="5"/>
  <c r="A749" i="5"/>
  <c r="C743" i="5"/>
  <c r="B743" i="5"/>
  <c r="A743" i="5"/>
  <c r="C1013" i="5"/>
  <c r="B1013" i="5"/>
  <c r="A1013" i="5"/>
  <c r="C1019" i="5"/>
  <c r="B1019" i="5"/>
  <c r="A1019" i="5"/>
  <c r="C1025" i="5"/>
  <c r="B1025" i="5"/>
  <c r="A1025" i="5"/>
  <c r="C1031" i="5"/>
  <c r="B1031" i="5"/>
  <c r="A1031" i="5"/>
  <c r="C1037" i="5"/>
  <c r="B1037" i="5"/>
  <c r="A1037" i="5"/>
  <c r="C1043" i="5"/>
  <c r="B1043" i="5"/>
  <c r="A1043" i="5"/>
  <c r="C1049" i="5"/>
  <c r="B1049" i="5"/>
  <c r="A1049" i="5"/>
  <c r="C1055" i="5"/>
  <c r="B1055" i="5"/>
  <c r="A1055" i="5"/>
  <c r="C1061" i="5"/>
  <c r="B1061" i="5"/>
  <c r="A1061" i="5"/>
  <c r="C1067" i="5"/>
  <c r="B1067" i="5"/>
  <c r="A1067" i="5"/>
  <c r="C1073" i="5"/>
  <c r="B1073" i="5"/>
  <c r="A1073" i="5"/>
  <c r="C1079" i="5"/>
  <c r="B1079" i="5"/>
  <c r="A1079" i="5"/>
  <c r="C737" i="5"/>
  <c r="B737" i="5"/>
  <c r="A737" i="5"/>
  <c r="C731" i="5"/>
  <c r="B731" i="5"/>
  <c r="A731" i="5"/>
  <c r="C725" i="5"/>
  <c r="B725" i="5"/>
  <c r="A725" i="5"/>
  <c r="C719" i="5"/>
  <c r="B719" i="5"/>
  <c r="A719" i="5"/>
  <c r="C713" i="5"/>
  <c r="B713" i="5"/>
  <c r="A713" i="5"/>
  <c r="C707" i="5"/>
  <c r="B707" i="5"/>
  <c r="A707" i="5"/>
  <c r="C701" i="5"/>
  <c r="B701" i="5"/>
  <c r="A701" i="5"/>
  <c r="C695" i="5"/>
  <c r="B695" i="5"/>
  <c r="A695" i="5"/>
  <c r="C689" i="5"/>
  <c r="B689" i="5"/>
  <c r="A689" i="5"/>
  <c r="C683" i="5"/>
  <c r="B683" i="5"/>
  <c r="A683" i="5"/>
  <c r="C677" i="5"/>
  <c r="B677" i="5"/>
  <c r="A677" i="5"/>
  <c r="C671" i="5"/>
  <c r="B671" i="5"/>
  <c r="A671" i="5"/>
  <c r="C665" i="5"/>
  <c r="B665" i="5"/>
  <c r="A665" i="5"/>
  <c r="C659" i="5"/>
  <c r="B659" i="5"/>
  <c r="A659" i="5"/>
  <c r="C653" i="5"/>
  <c r="B653" i="5"/>
  <c r="A653" i="5"/>
  <c r="C647" i="5"/>
  <c r="B647" i="5"/>
  <c r="A647" i="5"/>
  <c r="C641" i="5"/>
  <c r="B641" i="5"/>
  <c r="A641" i="5"/>
  <c r="C635" i="5"/>
  <c r="B635" i="5"/>
  <c r="A635" i="5"/>
  <c r="C629" i="5"/>
  <c r="B629" i="5"/>
  <c r="A629" i="5"/>
  <c r="C623" i="5"/>
  <c r="B623" i="5"/>
  <c r="A623" i="5"/>
  <c r="C617" i="5"/>
  <c r="B617" i="5"/>
  <c r="A617" i="5"/>
  <c r="C611" i="5"/>
  <c r="B611" i="5"/>
  <c r="A611" i="5"/>
  <c r="C605" i="5"/>
  <c r="B605" i="5"/>
  <c r="A605" i="5"/>
  <c r="C599" i="5"/>
  <c r="B599" i="5"/>
  <c r="A599" i="5"/>
  <c r="C593" i="5"/>
  <c r="B593" i="5"/>
  <c r="A593" i="5"/>
  <c r="C587" i="5"/>
  <c r="B587" i="5"/>
  <c r="A587" i="5"/>
  <c r="C581" i="5"/>
  <c r="B581" i="5"/>
  <c r="A581" i="5"/>
  <c r="C575" i="5"/>
  <c r="B575" i="5"/>
  <c r="A575" i="5"/>
  <c r="C569" i="5"/>
  <c r="B569" i="5"/>
  <c r="A569" i="5"/>
  <c r="C563" i="5"/>
  <c r="B563" i="5"/>
  <c r="A563" i="5"/>
  <c r="C557" i="5"/>
  <c r="B557" i="5"/>
  <c r="A557" i="5"/>
  <c r="C551" i="5"/>
  <c r="B551" i="5"/>
  <c r="A551" i="5"/>
  <c r="C545" i="5"/>
  <c r="B545" i="5"/>
  <c r="A545" i="5"/>
  <c r="C539" i="5"/>
  <c r="B539" i="5"/>
  <c r="A539" i="5"/>
  <c r="C533" i="5"/>
  <c r="B533" i="5"/>
  <c r="A533" i="5"/>
  <c r="C527" i="5"/>
  <c r="B527" i="5"/>
  <c r="A527" i="5"/>
  <c r="C521" i="5"/>
  <c r="B521" i="5"/>
  <c r="A521" i="5"/>
  <c r="C515" i="5"/>
  <c r="B515" i="5"/>
  <c r="A515" i="5"/>
  <c r="C509" i="5"/>
  <c r="B509" i="5"/>
  <c r="A509" i="5"/>
  <c r="C503" i="5"/>
  <c r="B503" i="5"/>
  <c r="A503" i="5"/>
  <c r="C497" i="5"/>
  <c r="B497" i="5"/>
  <c r="A497" i="5"/>
  <c r="C491" i="5"/>
  <c r="B491" i="5"/>
  <c r="A491" i="5"/>
  <c r="C485" i="5"/>
  <c r="B485" i="5"/>
  <c r="A485" i="5"/>
  <c r="C479" i="5"/>
  <c r="B479" i="5"/>
  <c r="A479" i="5"/>
  <c r="C473" i="5"/>
  <c r="B473" i="5"/>
  <c r="A473" i="5"/>
  <c r="C467" i="5"/>
  <c r="B467" i="5"/>
  <c r="A467" i="5"/>
  <c r="C461" i="5"/>
  <c r="B461" i="5"/>
  <c r="A461" i="5"/>
  <c r="C455" i="5"/>
  <c r="B455" i="5"/>
  <c r="A455" i="5"/>
  <c r="C449" i="5"/>
  <c r="B449" i="5"/>
  <c r="A449" i="5"/>
  <c r="C443" i="5"/>
  <c r="B443" i="5"/>
  <c r="A443" i="5"/>
  <c r="C437" i="5"/>
  <c r="B437" i="5"/>
  <c r="A437" i="5"/>
  <c r="C431" i="5"/>
  <c r="B431" i="5"/>
  <c r="A431" i="5"/>
  <c r="C425" i="5"/>
  <c r="B425" i="5"/>
  <c r="A425" i="5"/>
  <c r="C419" i="5"/>
  <c r="B419" i="5"/>
  <c r="A419" i="5"/>
  <c r="C413" i="5"/>
  <c r="B413" i="5"/>
  <c r="A413" i="5"/>
  <c r="C407" i="5"/>
  <c r="B407" i="5"/>
  <c r="A407" i="5"/>
  <c r="C401" i="5"/>
  <c r="B401" i="5"/>
  <c r="A401" i="5"/>
  <c r="C395" i="5"/>
  <c r="B395" i="5"/>
  <c r="A395" i="5"/>
  <c r="C389" i="5"/>
  <c r="B389" i="5"/>
  <c r="A389" i="5"/>
  <c r="C383" i="5"/>
  <c r="B383" i="5"/>
  <c r="A383" i="5"/>
  <c r="C377" i="5"/>
  <c r="B377" i="5"/>
  <c r="A377" i="5"/>
  <c r="C371" i="5"/>
  <c r="B371" i="5"/>
  <c r="A371" i="5"/>
  <c r="C365" i="5"/>
  <c r="B365" i="5"/>
  <c r="A365" i="5"/>
  <c r="C359" i="5"/>
  <c r="B359" i="5"/>
  <c r="A359" i="5"/>
  <c r="C353" i="5"/>
  <c r="B353" i="5"/>
  <c r="A353" i="5"/>
  <c r="C347" i="5"/>
  <c r="B347" i="5"/>
  <c r="A347" i="5"/>
  <c r="C341" i="5"/>
  <c r="B341" i="5"/>
  <c r="A341" i="5"/>
  <c r="C335" i="5"/>
  <c r="B335" i="5"/>
  <c r="A335" i="5"/>
  <c r="C329" i="5"/>
  <c r="B329" i="5"/>
  <c r="A329" i="5"/>
  <c r="C323" i="5"/>
  <c r="B323" i="5"/>
  <c r="A323" i="5"/>
  <c r="C317" i="5"/>
  <c r="B317" i="5"/>
  <c r="A317" i="5"/>
  <c r="C311" i="5"/>
  <c r="B311" i="5"/>
  <c r="A311" i="5"/>
  <c r="C305" i="5"/>
  <c r="B305" i="5"/>
  <c r="A305" i="5"/>
  <c r="C299" i="5"/>
  <c r="B299" i="5"/>
  <c r="A299" i="5"/>
  <c r="C293" i="5"/>
  <c r="B293" i="5"/>
  <c r="A293" i="5"/>
  <c r="C287" i="5"/>
  <c r="B287" i="5"/>
  <c r="A287" i="5"/>
  <c r="C281" i="5"/>
  <c r="B281" i="5"/>
  <c r="A281" i="5"/>
  <c r="C275" i="5"/>
  <c r="B275" i="5"/>
  <c r="A275" i="5"/>
  <c r="C269" i="5"/>
  <c r="B269" i="5"/>
  <c r="A269" i="5"/>
  <c r="C263" i="5"/>
  <c r="B263" i="5"/>
  <c r="A263" i="5"/>
  <c r="C257" i="5"/>
  <c r="B257" i="5"/>
  <c r="A257" i="5"/>
  <c r="C251" i="5"/>
  <c r="B251" i="5"/>
  <c r="A251" i="5"/>
  <c r="C245" i="5"/>
  <c r="B245" i="5"/>
  <c r="A245" i="5"/>
  <c r="C239" i="5"/>
  <c r="B239" i="5"/>
  <c r="A239" i="5"/>
  <c r="C233" i="5"/>
  <c r="B233" i="5"/>
  <c r="A233" i="5"/>
  <c r="C227" i="5"/>
  <c r="B227" i="5"/>
  <c r="A227" i="5"/>
  <c r="C221" i="5"/>
  <c r="B221" i="5"/>
  <c r="A221" i="5"/>
  <c r="C215" i="5"/>
  <c r="B215" i="5"/>
  <c r="A215" i="5"/>
  <c r="C209" i="5"/>
  <c r="B209" i="5"/>
  <c r="A209" i="5"/>
  <c r="C203" i="5"/>
  <c r="B203" i="5"/>
  <c r="A203" i="5"/>
  <c r="C197" i="5"/>
  <c r="B197" i="5"/>
  <c r="A197" i="5"/>
  <c r="C191" i="5"/>
  <c r="B191" i="5"/>
  <c r="A191" i="5"/>
  <c r="C185" i="5"/>
  <c r="B185" i="5"/>
  <c r="A185" i="5"/>
  <c r="C179" i="5"/>
  <c r="B179" i="5"/>
  <c r="A179" i="5"/>
  <c r="C173" i="5"/>
  <c r="B173" i="5"/>
  <c r="A173" i="5"/>
  <c r="C167" i="5"/>
  <c r="B167" i="5"/>
  <c r="A167" i="5"/>
  <c r="C161" i="5"/>
  <c r="B161" i="5"/>
  <c r="A161" i="5"/>
  <c r="C155" i="5"/>
  <c r="B155" i="5"/>
  <c r="A155" i="5"/>
  <c r="C149" i="5"/>
  <c r="B149" i="5"/>
  <c r="A149" i="5"/>
  <c r="C143" i="5"/>
  <c r="B143" i="5"/>
  <c r="A143" i="5"/>
  <c r="C137" i="5"/>
  <c r="B137" i="5"/>
  <c r="A137" i="5"/>
  <c r="C131" i="5"/>
  <c r="B131" i="5"/>
  <c r="A131" i="5"/>
  <c r="C125" i="5"/>
  <c r="B125" i="5"/>
  <c r="A125" i="5"/>
  <c r="C119" i="5"/>
  <c r="B119" i="5"/>
  <c r="A119" i="5"/>
  <c r="C113" i="5"/>
  <c r="B113" i="5"/>
  <c r="A113" i="5"/>
  <c r="C107" i="5"/>
  <c r="B107" i="5"/>
  <c r="A107" i="5"/>
  <c r="C101" i="5"/>
  <c r="B101" i="5"/>
  <c r="A101" i="5"/>
  <c r="C95" i="5"/>
  <c r="B95" i="5"/>
  <c r="A95" i="5"/>
  <c r="C89" i="5"/>
  <c r="B89" i="5"/>
  <c r="A89" i="5"/>
  <c r="C83" i="5"/>
  <c r="B83" i="5"/>
  <c r="A83" i="5"/>
  <c r="C77" i="5"/>
  <c r="B77" i="5"/>
  <c r="A77" i="5"/>
  <c r="C71" i="5"/>
  <c r="B71" i="5"/>
  <c r="A71" i="5"/>
  <c r="C65" i="5"/>
  <c r="B65" i="5"/>
  <c r="A65" i="5"/>
  <c r="C59" i="5"/>
  <c r="B59" i="5"/>
  <c r="A59" i="5"/>
  <c r="C53" i="5"/>
  <c r="B53" i="5"/>
  <c r="A53" i="5"/>
  <c r="C47" i="5"/>
  <c r="B47" i="5"/>
  <c r="A47" i="5"/>
  <c r="C41" i="5"/>
  <c r="B41" i="5"/>
  <c r="A41" i="5"/>
  <c r="C35" i="5"/>
  <c r="B35" i="5"/>
  <c r="A35" i="5"/>
  <c r="C29" i="5"/>
  <c r="B29" i="5"/>
  <c r="A29" i="5"/>
  <c r="C23" i="5"/>
  <c r="B23" i="5"/>
  <c r="A23" i="5"/>
  <c r="C17" i="5"/>
  <c r="B17" i="5"/>
  <c r="A17" i="5"/>
  <c r="C11" i="5"/>
  <c r="B11" i="5"/>
  <c r="A11" i="5"/>
  <c r="C1079" i="4"/>
  <c r="B1079" i="4"/>
  <c r="A1079" i="4"/>
  <c r="C1073" i="4"/>
  <c r="B1073" i="4"/>
  <c r="A1073" i="4"/>
  <c r="C1067" i="4"/>
  <c r="B1067" i="4"/>
  <c r="A1067" i="4"/>
  <c r="C1061" i="4"/>
  <c r="B1061" i="4"/>
  <c r="A1061" i="4"/>
  <c r="C1055" i="4"/>
  <c r="B1055" i="4"/>
  <c r="A1055" i="4"/>
  <c r="C1049" i="4"/>
  <c r="B1049" i="4"/>
  <c r="A1049" i="4"/>
  <c r="C1043" i="4"/>
  <c r="B1043" i="4"/>
  <c r="A1043" i="4"/>
  <c r="C1037" i="4"/>
  <c r="B1037" i="4"/>
  <c r="A1037" i="4"/>
  <c r="C1031" i="4"/>
  <c r="B1031" i="4"/>
  <c r="A1031" i="4"/>
  <c r="C1025" i="4"/>
  <c r="B1025" i="4"/>
  <c r="A1025" i="4"/>
  <c r="C1019" i="4"/>
  <c r="B1019" i="4"/>
  <c r="A1019" i="4"/>
  <c r="C1013" i="4"/>
  <c r="B1013" i="4"/>
  <c r="A1013" i="4"/>
  <c r="C1007" i="4"/>
  <c r="B1007" i="4"/>
  <c r="A1007" i="4"/>
  <c r="C1001" i="4"/>
  <c r="B1001" i="4"/>
  <c r="A1001" i="4"/>
  <c r="C995" i="4"/>
  <c r="B995" i="4"/>
  <c r="A995" i="4"/>
  <c r="C989" i="4"/>
  <c r="B989" i="4"/>
  <c r="A989" i="4"/>
  <c r="C983" i="4"/>
  <c r="B983" i="4"/>
  <c r="A983" i="4"/>
  <c r="C977" i="4"/>
  <c r="B977" i="4"/>
  <c r="A977" i="4"/>
  <c r="C971" i="4"/>
  <c r="B971" i="4"/>
  <c r="A971" i="4"/>
  <c r="C965" i="4"/>
  <c r="B965" i="4"/>
  <c r="A965" i="4"/>
  <c r="C959" i="4"/>
  <c r="B959" i="4"/>
  <c r="A959" i="4"/>
  <c r="C953" i="4"/>
  <c r="B953" i="4"/>
  <c r="A953" i="4"/>
  <c r="C947" i="4"/>
  <c r="B947" i="4"/>
  <c r="A947" i="4"/>
  <c r="C941" i="4"/>
  <c r="B941" i="4"/>
  <c r="A941" i="4"/>
  <c r="C935" i="4"/>
  <c r="B935" i="4"/>
  <c r="A935" i="4"/>
  <c r="C929" i="4"/>
  <c r="B929" i="4"/>
  <c r="A929" i="4"/>
  <c r="C923" i="4"/>
  <c r="B923" i="4"/>
  <c r="A923" i="4"/>
  <c r="C917" i="4"/>
  <c r="B917" i="4"/>
  <c r="A917" i="4"/>
  <c r="C911" i="4"/>
  <c r="B911" i="4"/>
  <c r="A911" i="4"/>
  <c r="C905" i="4"/>
  <c r="B905" i="4"/>
  <c r="A905" i="4"/>
  <c r="C899" i="4"/>
  <c r="B899" i="4"/>
  <c r="A899" i="4"/>
  <c r="C893" i="4"/>
  <c r="B893" i="4"/>
  <c r="A893" i="4"/>
  <c r="C887" i="4"/>
  <c r="B887" i="4"/>
  <c r="A887" i="4"/>
  <c r="C881" i="4"/>
  <c r="B881" i="4"/>
  <c r="A881" i="4"/>
  <c r="C875" i="4"/>
  <c r="B875" i="4"/>
  <c r="A875" i="4"/>
  <c r="C869" i="4"/>
  <c r="B869" i="4"/>
  <c r="A869" i="4"/>
  <c r="C863" i="4"/>
  <c r="B863" i="4"/>
  <c r="A863" i="4"/>
  <c r="C857" i="4"/>
  <c r="B857" i="4"/>
  <c r="A857" i="4"/>
  <c r="C851" i="4"/>
  <c r="B851" i="4"/>
  <c r="A851" i="4"/>
  <c r="C845" i="4"/>
  <c r="B845" i="4"/>
  <c r="A845" i="4"/>
  <c r="C839" i="4"/>
  <c r="B839" i="4"/>
  <c r="A839" i="4"/>
  <c r="C833" i="4"/>
  <c r="B833" i="4"/>
  <c r="A833" i="4"/>
  <c r="C827" i="4"/>
  <c r="B827" i="4"/>
  <c r="A827" i="4"/>
  <c r="C821" i="4"/>
  <c r="B821" i="4"/>
  <c r="A821" i="4"/>
  <c r="C815" i="4"/>
  <c r="B815" i="4"/>
  <c r="A815" i="4"/>
  <c r="C809" i="4"/>
  <c r="B809" i="4"/>
  <c r="A809" i="4"/>
  <c r="C803" i="4"/>
  <c r="B803" i="4"/>
  <c r="A803" i="4"/>
  <c r="C797" i="4"/>
  <c r="B797" i="4"/>
  <c r="A797" i="4"/>
  <c r="C791" i="4"/>
  <c r="B791" i="4"/>
  <c r="A791" i="4"/>
  <c r="C785" i="4"/>
  <c r="B785" i="4"/>
  <c r="A785" i="4"/>
  <c r="C779" i="4"/>
  <c r="B779" i="4"/>
  <c r="A779" i="4"/>
  <c r="C773" i="4"/>
  <c r="B773" i="4"/>
  <c r="A773" i="4"/>
  <c r="C767" i="4"/>
  <c r="B767" i="4"/>
  <c r="A767" i="4"/>
  <c r="C761" i="4"/>
  <c r="B761" i="4"/>
  <c r="A761" i="4"/>
  <c r="C755" i="4"/>
  <c r="B755" i="4"/>
  <c r="A755" i="4"/>
  <c r="C749" i="4"/>
  <c r="B749" i="4"/>
  <c r="A749" i="4"/>
  <c r="C743" i="4"/>
  <c r="B743" i="4"/>
  <c r="A743" i="4"/>
  <c r="C737" i="4"/>
  <c r="B737" i="4"/>
  <c r="A737" i="4"/>
  <c r="C731" i="4"/>
  <c r="B731" i="4"/>
  <c r="A731" i="4"/>
  <c r="C725" i="4"/>
  <c r="B725" i="4"/>
  <c r="A725" i="4"/>
  <c r="C719" i="4"/>
  <c r="B719" i="4"/>
  <c r="A719" i="4"/>
  <c r="C713" i="4"/>
  <c r="B713" i="4"/>
  <c r="A713" i="4"/>
  <c r="C707" i="4"/>
  <c r="B707" i="4"/>
  <c r="A707" i="4"/>
  <c r="C701" i="4"/>
  <c r="B701" i="4"/>
  <c r="A701" i="4"/>
  <c r="C695" i="4"/>
  <c r="B695" i="4"/>
  <c r="A695" i="4"/>
  <c r="C689" i="4"/>
  <c r="B689" i="4"/>
  <c r="A689" i="4"/>
  <c r="C683" i="4"/>
  <c r="B683" i="4"/>
  <c r="A683" i="4"/>
  <c r="C677" i="4"/>
  <c r="B677" i="4"/>
  <c r="A677" i="4"/>
  <c r="C671" i="4"/>
  <c r="B671" i="4"/>
  <c r="A671" i="4"/>
  <c r="C665" i="4"/>
  <c r="B665" i="4"/>
  <c r="A665" i="4"/>
  <c r="C659" i="4"/>
  <c r="B659" i="4"/>
  <c r="A659" i="4"/>
  <c r="C653" i="4"/>
  <c r="B653" i="4"/>
  <c r="A653" i="4"/>
  <c r="C647" i="4"/>
  <c r="B647" i="4"/>
  <c r="A647" i="4"/>
  <c r="C641" i="4"/>
  <c r="B641" i="4"/>
  <c r="A641" i="4"/>
  <c r="C635" i="4"/>
  <c r="B635" i="4"/>
  <c r="A635" i="4"/>
  <c r="C629" i="4"/>
  <c r="B629" i="4"/>
  <c r="A629" i="4"/>
  <c r="C623" i="4"/>
  <c r="B623" i="4"/>
  <c r="A623" i="4"/>
  <c r="C617" i="4"/>
  <c r="B617" i="4"/>
  <c r="A617" i="4"/>
  <c r="C611" i="4"/>
  <c r="B611" i="4"/>
  <c r="A611" i="4"/>
  <c r="C605" i="4"/>
  <c r="B605" i="4"/>
  <c r="A605" i="4"/>
  <c r="C599" i="4"/>
  <c r="B599" i="4"/>
  <c r="A599" i="4"/>
  <c r="C593" i="4"/>
  <c r="B593" i="4"/>
  <c r="A593" i="4"/>
  <c r="C587" i="4"/>
  <c r="B587" i="4"/>
  <c r="A587" i="4"/>
  <c r="C581" i="4"/>
  <c r="B581" i="4"/>
  <c r="A581" i="4"/>
  <c r="C575" i="4"/>
  <c r="B575" i="4"/>
  <c r="A575" i="4"/>
  <c r="C569" i="4"/>
  <c r="B569" i="4"/>
  <c r="A569" i="4"/>
  <c r="C563" i="4"/>
  <c r="B563" i="4"/>
  <c r="A563" i="4"/>
  <c r="C557" i="4"/>
  <c r="B557" i="4"/>
  <c r="A557" i="4"/>
  <c r="C551" i="4"/>
  <c r="B551" i="4"/>
  <c r="A551" i="4"/>
  <c r="C545" i="4"/>
  <c r="B545" i="4"/>
  <c r="A545" i="4"/>
  <c r="C539" i="4"/>
  <c r="B539" i="4"/>
  <c r="A539" i="4"/>
  <c r="C533" i="4"/>
  <c r="B533" i="4"/>
  <c r="A533" i="4"/>
  <c r="C527" i="4"/>
  <c r="B527" i="4"/>
  <c r="A527" i="4"/>
  <c r="C521" i="4"/>
  <c r="B521" i="4"/>
  <c r="A521" i="4"/>
  <c r="C515" i="4"/>
  <c r="B515" i="4"/>
  <c r="A515" i="4"/>
  <c r="C509" i="4"/>
  <c r="B509" i="4"/>
  <c r="A509" i="4"/>
  <c r="C503" i="4"/>
  <c r="B503" i="4"/>
  <c r="A503" i="4"/>
  <c r="C497" i="4"/>
  <c r="B497" i="4"/>
  <c r="A497" i="4"/>
  <c r="C491" i="4"/>
  <c r="B491" i="4"/>
  <c r="A491" i="4"/>
  <c r="C485" i="4"/>
  <c r="B485" i="4"/>
  <c r="A485" i="4"/>
  <c r="C479" i="4"/>
  <c r="B479" i="4"/>
  <c r="A479" i="4"/>
  <c r="C473" i="4"/>
  <c r="B473" i="4"/>
  <c r="A473" i="4"/>
  <c r="C467" i="4"/>
  <c r="B467" i="4"/>
  <c r="A467" i="4"/>
  <c r="C461" i="4"/>
  <c r="B461" i="4"/>
  <c r="A461" i="4"/>
  <c r="C455" i="4"/>
  <c r="B455" i="4"/>
  <c r="A455" i="4"/>
  <c r="C449" i="4"/>
  <c r="B449" i="4"/>
  <c r="A449" i="4"/>
  <c r="C443" i="4"/>
  <c r="B443" i="4"/>
  <c r="A443" i="4"/>
  <c r="C437" i="4"/>
  <c r="B437" i="4"/>
  <c r="A437" i="4"/>
  <c r="C431" i="4"/>
  <c r="B431" i="4"/>
  <c r="A431" i="4"/>
  <c r="C425" i="4"/>
  <c r="B425" i="4"/>
  <c r="A425" i="4"/>
  <c r="C419" i="4"/>
  <c r="B419" i="4"/>
  <c r="A419" i="4"/>
  <c r="C413" i="4"/>
  <c r="B413" i="4"/>
  <c r="A413" i="4"/>
  <c r="C407" i="4"/>
  <c r="B407" i="4"/>
  <c r="A407" i="4"/>
  <c r="C401" i="4"/>
  <c r="B401" i="4"/>
  <c r="A401" i="4"/>
  <c r="C395" i="4"/>
  <c r="B395" i="4"/>
  <c r="A395" i="4"/>
  <c r="C389" i="4"/>
  <c r="B389" i="4"/>
  <c r="A389" i="4"/>
  <c r="C383" i="4"/>
  <c r="B383" i="4"/>
  <c r="A383" i="4"/>
  <c r="C377" i="4"/>
  <c r="B377" i="4"/>
  <c r="A377" i="4"/>
  <c r="C371" i="4"/>
  <c r="B371" i="4"/>
  <c r="A371" i="4"/>
  <c r="C365" i="4"/>
  <c r="B365" i="4"/>
  <c r="A365" i="4"/>
  <c r="C359" i="4"/>
  <c r="B359" i="4"/>
  <c r="A359" i="4"/>
  <c r="C353" i="4"/>
  <c r="B353" i="4"/>
  <c r="A353" i="4"/>
  <c r="C347" i="4"/>
  <c r="B347" i="4"/>
  <c r="A347" i="4"/>
  <c r="C341" i="4"/>
  <c r="B341" i="4"/>
  <c r="A341" i="4"/>
  <c r="C335" i="4"/>
  <c r="B335" i="4"/>
  <c r="A335" i="4"/>
  <c r="C329" i="4"/>
  <c r="B329" i="4"/>
  <c r="A329" i="4"/>
  <c r="C323" i="4"/>
  <c r="B323" i="4"/>
  <c r="A323" i="4"/>
  <c r="C317" i="4"/>
  <c r="B317" i="4"/>
  <c r="A317" i="4"/>
  <c r="C311" i="4"/>
  <c r="B311" i="4"/>
  <c r="A311" i="4"/>
  <c r="C305" i="4"/>
  <c r="B305" i="4"/>
  <c r="A305" i="4"/>
  <c r="C299" i="4"/>
  <c r="B299" i="4"/>
  <c r="A299" i="4"/>
  <c r="C293" i="4"/>
  <c r="B293" i="4"/>
  <c r="A293" i="4"/>
  <c r="C287" i="4"/>
  <c r="B287" i="4"/>
  <c r="A287" i="4"/>
  <c r="C281" i="4"/>
  <c r="B281" i="4"/>
  <c r="A281" i="4"/>
  <c r="C275" i="4"/>
  <c r="B275" i="4"/>
  <c r="A275" i="4"/>
  <c r="C269" i="4"/>
  <c r="B269" i="4"/>
  <c r="A269" i="4"/>
  <c r="C263" i="4"/>
  <c r="B263" i="4"/>
  <c r="A263" i="4"/>
  <c r="C257" i="4"/>
  <c r="B257" i="4"/>
  <c r="A257" i="4"/>
  <c r="C251" i="4"/>
  <c r="B251" i="4"/>
  <c r="A251" i="4"/>
  <c r="C245" i="4"/>
  <c r="B245" i="4"/>
  <c r="A245" i="4"/>
  <c r="C239" i="4"/>
  <c r="B239" i="4"/>
  <c r="A239" i="4"/>
  <c r="C233" i="4"/>
  <c r="B233" i="4"/>
  <c r="A233" i="4"/>
  <c r="C227" i="4"/>
  <c r="B227" i="4"/>
  <c r="A227" i="4"/>
  <c r="C221" i="4"/>
  <c r="B221" i="4"/>
  <c r="A221" i="4"/>
  <c r="C215" i="4"/>
  <c r="B215" i="4"/>
  <c r="A215" i="4"/>
  <c r="C209" i="4"/>
  <c r="B209" i="4"/>
  <c r="A209" i="4"/>
  <c r="C203" i="4"/>
  <c r="B203" i="4"/>
  <c r="A203" i="4"/>
  <c r="C197" i="4"/>
  <c r="B197" i="4"/>
  <c r="A197" i="4"/>
  <c r="C191" i="4"/>
  <c r="B191" i="4"/>
  <c r="A191" i="4"/>
  <c r="C185" i="4"/>
  <c r="B185" i="4"/>
  <c r="A185" i="4"/>
  <c r="C179" i="4"/>
  <c r="B179" i="4"/>
  <c r="A179" i="4"/>
  <c r="C173" i="4"/>
  <c r="B173" i="4"/>
  <c r="A173" i="4"/>
  <c r="C167" i="4"/>
  <c r="B167" i="4"/>
  <c r="A167" i="4"/>
  <c r="C161" i="4"/>
  <c r="B161" i="4"/>
  <c r="A161" i="4"/>
  <c r="C155" i="4"/>
  <c r="B155" i="4"/>
  <c r="A155" i="4"/>
  <c r="C149" i="4"/>
  <c r="B149" i="4"/>
  <c r="A149" i="4"/>
  <c r="C143" i="4"/>
  <c r="B143" i="4"/>
  <c r="A143" i="4"/>
  <c r="C137" i="4"/>
  <c r="B137" i="4"/>
  <c r="A137" i="4"/>
  <c r="C131" i="4"/>
  <c r="B131" i="4"/>
  <c r="A131" i="4"/>
  <c r="C125" i="4"/>
  <c r="B125" i="4"/>
  <c r="A125" i="4"/>
  <c r="C119" i="4"/>
  <c r="B119" i="4"/>
  <c r="A119" i="4"/>
  <c r="C113" i="4"/>
  <c r="B113" i="4"/>
  <c r="A113" i="4"/>
  <c r="C107" i="4"/>
  <c r="B107" i="4"/>
  <c r="A107" i="4"/>
  <c r="C101" i="4"/>
  <c r="B101" i="4"/>
  <c r="A101" i="4"/>
  <c r="C95" i="4"/>
  <c r="B95" i="4"/>
  <c r="A95" i="4"/>
  <c r="C89" i="4"/>
  <c r="B89" i="4"/>
  <c r="A89" i="4"/>
  <c r="C83" i="4"/>
  <c r="B83" i="4"/>
  <c r="A83" i="4"/>
  <c r="C77" i="4"/>
  <c r="B77" i="4"/>
  <c r="A77" i="4"/>
  <c r="C71" i="4"/>
  <c r="B71" i="4"/>
  <c r="A71" i="4"/>
  <c r="C65" i="4"/>
  <c r="B65" i="4"/>
  <c r="A65" i="4"/>
  <c r="C59" i="4"/>
  <c r="B59" i="4"/>
  <c r="A59" i="4"/>
  <c r="C53" i="4"/>
  <c r="B53" i="4"/>
  <c r="A53" i="4"/>
  <c r="C47" i="4"/>
  <c r="B47" i="4"/>
  <c r="A47" i="4"/>
  <c r="C41" i="4"/>
  <c r="B41" i="4"/>
  <c r="A41" i="4"/>
  <c r="C35" i="4"/>
  <c r="B35" i="4"/>
  <c r="A35" i="4"/>
  <c r="C29" i="4"/>
  <c r="B29" i="4"/>
  <c r="A29" i="4"/>
  <c r="C23" i="4"/>
  <c r="B23" i="4"/>
  <c r="A23" i="4"/>
  <c r="C17" i="4"/>
  <c r="B17" i="4"/>
  <c r="A17" i="4"/>
  <c r="C11" i="4"/>
  <c r="B11" i="4"/>
  <c r="A11" i="4"/>
  <c r="K1030" i="6" l="1"/>
  <c r="K430" i="6"/>
  <c r="K310" i="6"/>
  <c r="K676" i="6"/>
  <c r="K1048" i="6"/>
  <c r="K1054" i="6"/>
  <c r="K136" i="6"/>
  <c r="K982" i="6"/>
  <c r="K580" i="6"/>
  <c r="K604" i="6"/>
  <c r="K970" i="6"/>
  <c r="K994" i="6"/>
  <c r="K1066" i="6"/>
  <c r="K88" i="6"/>
  <c r="K178" i="6"/>
  <c r="K622" i="6"/>
  <c r="K1006" i="6"/>
  <c r="F1210" i="6"/>
  <c r="F1221" i="6" s="1"/>
  <c r="J137" i="4"/>
  <c r="J329" i="4"/>
  <c r="J521" i="4"/>
  <c r="J713" i="4"/>
  <c r="J953" i="4"/>
  <c r="N257" i="5"/>
  <c r="N449" i="5"/>
  <c r="N641" i="5"/>
  <c r="N761" i="5"/>
  <c r="N953" i="5"/>
  <c r="K1019" i="6"/>
  <c r="J107" i="4"/>
  <c r="J299" i="4"/>
  <c r="J491" i="4"/>
  <c r="J683" i="4"/>
  <c r="J875" i="4"/>
  <c r="J1067" i="4"/>
  <c r="N179" i="5"/>
  <c r="N371" i="5"/>
  <c r="N563" i="5"/>
  <c r="N1067" i="5"/>
  <c r="N875" i="5"/>
  <c r="K569" i="6"/>
  <c r="J221" i="4"/>
  <c r="J365" i="4"/>
  <c r="J557" i="4"/>
  <c r="J95" i="4"/>
  <c r="J239" i="4"/>
  <c r="J383" i="4"/>
  <c r="J527" i="4"/>
  <c r="J671" i="4"/>
  <c r="J815" i="4"/>
  <c r="J1055" i="4"/>
  <c r="K83" i="6"/>
  <c r="K443" i="6"/>
  <c r="K827" i="6"/>
  <c r="J41" i="4"/>
  <c r="J233" i="4"/>
  <c r="J425" i="4"/>
  <c r="J617" i="4"/>
  <c r="J809" i="4"/>
  <c r="J1001" i="4"/>
  <c r="N113" i="5"/>
  <c r="N305" i="5"/>
  <c r="N497" i="5"/>
  <c r="N689" i="5"/>
  <c r="N809" i="5"/>
  <c r="N1001" i="5"/>
  <c r="J203" i="4"/>
  <c r="J347" i="4"/>
  <c r="J539" i="4"/>
  <c r="J731" i="4"/>
  <c r="J923" i="4"/>
  <c r="N35" i="5"/>
  <c r="N227" i="5"/>
  <c r="N419" i="5"/>
  <c r="N611" i="5"/>
  <c r="N1019" i="5"/>
  <c r="N971" i="5"/>
  <c r="J509" i="4"/>
  <c r="J47" i="4"/>
  <c r="J191" i="4"/>
  <c r="J335" i="4"/>
  <c r="J479" i="4"/>
  <c r="J623" i="4"/>
  <c r="J767" i="4"/>
  <c r="J911" i="4"/>
  <c r="J1007" i="4"/>
  <c r="N89" i="5"/>
  <c r="N185" i="5"/>
  <c r="N233" i="5"/>
  <c r="N281" i="5"/>
  <c r="N377" i="5"/>
  <c r="N473" i="5"/>
  <c r="N569" i="5"/>
  <c r="N665" i="5"/>
  <c r="N1061" i="5"/>
  <c r="N785" i="5"/>
  <c r="N881" i="5"/>
  <c r="N977" i="5"/>
  <c r="K89" i="6"/>
  <c r="K1043" i="6"/>
  <c r="K275" i="6"/>
  <c r="K179" i="6"/>
  <c r="K371" i="6"/>
  <c r="K659" i="6"/>
  <c r="K947" i="6"/>
  <c r="K185" i="6"/>
  <c r="J89" i="4"/>
  <c r="J281" i="4"/>
  <c r="J473" i="4"/>
  <c r="J665" i="4"/>
  <c r="J857" i="4"/>
  <c r="J1049" i="4"/>
  <c r="N161" i="5"/>
  <c r="N401" i="5"/>
  <c r="N593" i="5"/>
  <c r="N1037" i="5"/>
  <c r="N905" i="5"/>
  <c r="K971" i="6"/>
  <c r="J155" i="4"/>
  <c r="J395" i="4"/>
  <c r="J587" i="4"/>
  <c r="J779" i="4"/>
  <c r="J971" i="4"/>
  <c r="N83" i="5"/>
  <c r="N275" i="5"/>
  <c r="N467" i="5"/>
  <c r="N659" i="5"/>
  <c r="N779" i="5"/>
  <c r="N923" i="5"/>
  <c r="J125" i="4"/>
  <c r="J269" i="4"/>
  <c r="J413" i="4"/>
  <c r="J605" i="4"/>
  <c r="J143" i="4"/>
  <c r="J287" i="4"/>
  <c r="J431" i="4"/>
  <c r="J575" i="4"/>
  <c r="J863" i="4"/>
  <c r="J959" i="4"/>
  <c r="J65" i="4"/>
  <c r="J113" i="4"/>
  <c r="J161" i="4"/>
  <c r="J209" i="4"/>
  <c r="J257" i="4"/>
  <c r="J305" i="4"/>
  <c r="J353" i="4"/>
  <c r="J401" i="4"/>
  <c r="J449" i="4"/>
  <c r="J497" i="4"/>
  <c r="J593" i="4"/>
  <c r="J641" i="4"/>
  <c r="J689" i="4"/>
  <c r="J737" i="4"/>
  <c r="J785" i="4"/>
  <c r="J833" i="4"/>
  <c r="J881" i="4"/>
  <c r="J929" i="4"/>
  <c r="J977" i="4"/>
  <c r="J1025" i="4"/>
  <c r="J1073" i="4"/>
  <c r="N41" i="5"/>
  <c r="N137" i="5"/>
  <c r="N329" i="5"/>
  <c r="N425" i="5"/>
  <c r="N521" i="5"/>
  <c r="N617" i="5"/>
  <c r="N713" i="5"/>
  <c r="N1013" i="5"/>
  <c r="N833" i="5"/>
  <c r="N929" i="5"/>
  <c r="K137" i="6"/>
  <c r="K995" i="6"/>
  <c r="K857" i="6"/>
  <c r="K731" i="6"/>
  <c r="K713" i="6"/>
  <c r="N23" i="5"/>
  <c r="N71" i="5"/>
  <c r="N119" i="5"/>
  <c r="N167" i="5"/>
  <c r="N215" i="5"/>
  <c r="N263" i="5"/>
  <c r="N311" i="5"/>
  <c r="N407" i="5"/>
  <c r="N455" i="5"/>
  <c r="N503" i="5"/>
  <c r="N551" i="5"/>
  <c r="N599" i="5"/>
  <c r="N647" i="5"/>
  <c r="N695" i="5"/>
  <c r="N1079" i="5"/>
  <c r="N1031" i="5"/>
  <c r="N767" i="5"/>
  <c r="N815" i="5"/>
  <c r="N863" i="5"/>
  <c r="N911" i="5"/>
  <c r="N959" i="5"/>
  <c r="N1007" i="5"/>
  <c r="K1079" i="6"/>
  <c r="K1013" i="6"/>
  <c r="K581" i="6"/>
  <c r="K197" i="6"/>
  <c r="J35" i="4"/>
  <c r="J83" i="4"/>
  <c r="J131" i="4"/>
  <c r="J179" i="4"/>
  <c r="J227" i="4"/>
  <c r="J275" i="4"/>
  <c r="J323" i="4"/>
  <c r="J371" i="4"/>
  <c r="J419" i="4"/>
  <c r="J467" i="4"/>
  <c r="J515" i="4"/>
  <c r="J563" i="4"/>
  <c r="J611" i="4"/>
  <c r="J659" i="4"/>
  <c r="J707" i="4"/>
  <c r="J755" i="4"/>
  <c r="J803" i="4"/>
  <c r="J851" i="4"/>
  <c r="J899" i="4"/>
  <c r="J947" i="4"/>
  <c r="J995" i="4"/>
  <c r="J1043" i="4"/>
  <c r="F1210" i="5"/>
  <c r="F1221" i="5" s="1"/>
  <c r="N59" i="5"/>
  <c r="N107" i="5"/>
  <c r="N155" i="5"/>
  <c r="N203" i="5"/>
  <c r="N251" i="5"/>
  <c r="N299" i="5"/>
  <c r="N347" i="5"/>
  <c r="N395" i="5"/>
  <c r="N443" i="5"/>
  <c r="N491" i="5"/>
  <c r="N539" i="5"/>
  <c r="N587" i="5"/>
  <c r="N635" i="5"/>
  <c r="N683" i="5"/>
  <c r="N731" i="5"/>
  <c r="N1043" i="5"/>
  <c r="N755" i="5"/>
  <c r="N803" i="5"/>
  <c r="N851" i="5"/>
  <c r="N899" i="5"/>
  <c r="N947" i="5"/>
  <c r="N995" i="5"/>
  <c r="K593" i="6"/>
  <c r="J53" i="4"/>
  <c r="J101" i="4"/>
  <c r="J149" i="4"/>
  <c r="J197" i="4"/>
  <c r="J245" i="4"/>
  <c r="J293" i="4"/>
  <c r="J341" i="4"/>
  <c r="J389" i="4"/>
  <c r="J437" i="4"/>
  <c r="J485" i="4"/>
  <c r="J533" i="4"/>
  <c r="J581" i="4"/>
  <c r="J677" i="4"/>
  <c r="J725" i="4"/>
  <c r="J773" i="4"/>
  <c r="J821" i="4"/>
  <c r="J869" i="4"/>
  <c r="J917" i="4"/>
  <c r="J965" i="4"/>
  <c r="J1013" i="4"/>
  <c r="J1061" i="4"/>
  <c r="N29" i="5"/>
  <c r="N125" i="5"/>
  <c r="N173" i="5"/>
  <c r="N221" i="5"/>
  <c r="N269" i="5"/>
  <c r="N317" i="5"/>
  <c r="N365" i="5"/>
  <c r="N413" i="5"/>
  <c r="N461" i="5"/>
  <c r="N509" i="5"/>
  <c r="N557" i="5"/>
  <c r="N605" i="5"/>
  <c r="N653" i="5"/>
  <c r="N701" i="5"/>
  <c r="N1073" i="5"/>
  <c r="N1025" i="5"/>
  <c r="N773" i="5"/>
  <c r="N821" i="5"/>
  <c r="N869" i="5"/>
  <c r="N917" i="5"/>
  <c r="N965" i="5"/>
  <c r="K125" i="6"/>
  <c r="K1055" i="6"/>
  <c r="K1007" i="6"/>
  <c r="K623" i="6"/>
  <c r="K257" i="6"/>
  <c r="K635" i="6"/>
  <c r="K737" i="6"/>
  <c r="K905" i="6"/>
  <c r="K929" i="6"/>
  <c r="K671" i="6"/>
  <c r="J23" i="4"/>
  <c r="J71" i="4"/>
  <c r="J119" i="4"/>
  <c r="J167" i="4"/>
  <c r="J215" i="4"/>
  <c r="J263" i="4"/>
  <c r="J311" i="4"/>
  <c r="J407" i="4"/>
  <c r="J455" i="4"/>
  <c r="J503" i="4"/>
  <c r="J551" i="4"/>
  <c r="J599" i="4"/>
  <c r="J647" i="4"/>
  <c r="J695" i="4"/>
  <c r="J743" i="4"/>
  <c r="J791" i="4"/>
  <c r="J839" i="4"/>
  <c r="J887" i="4"/>
  <c r="J935" i="4"/>
  <c r="J983" i="4"/>
  <c r="J1031" i="4"/>
  <c r="J1079" i="4"/>
  <c r="N47" i="5"/>
  <c r="N95" i="5"/>
  <c r="N143" i="5"/>
  <c r="N191" i="5"/>
  <c r="N239" i="5"/>
  <c r="N287" i="5"/>
  <c r="N335" i="5"/>
  <c r="N383" i="5"/>
  <c r="N431" i="5"/>
  <c r="N479" i="5"/>
  <c r="N527" i="5"/>
  <c r="N575" i="5"/>
  <c r="N623" i="5"/>
  <c r="N671" i="5"/>
  <c r="N1055" i="5"/>
  <c r="N743" i="5"/>
  <c r="N791" i="5"/>
  <c r="N839" i="5"/>
  <c r="N887" i="5"/>
  <c r="N935" i="5"/>
  <c r="N983" i="5"/>
  <c r="K605" i="6"/>
  <c r="K815" i="6"/>
  <c r="K335" i="6"/>
  <c r="K869" i="6"/>
  <c r="K419" i="6"/>
  <c r="K527" i="6"/>
  <c r="K1049" i="6"/>
  <c r="K467" i="6"/>
  <c r="K893" i="6"/>
  <c r="K71" i="6"/>
  <c r="K485" i="6"/>
  <c r="K431" i="6"/>
  <c r="K941" i="6"/>
  <c r="K533" i="6"/>
  <c r="K953" i="6"/>
  <c r="K521" i="6"/>
  <c r="K269" i="6"/>
  <c r="K395" i="6"/>
  <c r="K851" i="6"/>
  <c r="K365" i="6"/>
  <c r="K677" i="6"/>
  <c r="K143" i="6"/>
  <c r="K191" i="6"/>
  <c r="J185" i="4"/>
  <c r="J377" i="4"/>
  <c r="J569" i="4"/>
  <c r="J761" i="4"/>
  <c r="J905" i="4"/>
  <c r="N65" i="5"/>
  <c r="N209" i="5"/>
  <c r="N353" i="5"/>
  <c r="N737" i="5"/>
  <c r="N857" i="5"/>
  <c r="F1210" i="4"/>
  <c r="F1222" i="4" s="1"/>
  <c r="K1067" i="6"/>
  <c r="J59" i="4"/>
  <c r="J251" i="4"/>
  <c r="J443" i="4"/>
  <c r="J635" i="4"/>
  <c r="J827" i="4"/>
  <c r="J1019" i="4"/>
  <c r="N131" i="5"/>
  <c r="N323" i="5"/>
  <c r="N515" i="5"/>
  <c r="N707" i="5"/>
  <c r="N827" i="5"/>
  <c r="J29" i="4"/>
  <c r="J173" i="4"/>
  <c r="J317" i="4"/>
  <c r="J461" i="4"/>
  <c r="J653" i="4"/>
  <c r="J701" i="4"/>
  <c r="J749" i="4"/>
  <c r="J797" i="4"/>
  <c r="J845" i="4"/>
  <c r="J893" i="4"/>
  <c r="J941" i="4"/>
  <c r="J989" i="4"/>
  <c r="J1037" i="4"/>
  <c r="N53" i="5"/>
  <c r="N101" i="5"/>
  <c r="N149" i="5"/>
  <c r="N197" i="5"/>
  <c r="N245" i="5"/>
  <c r="N293" i="5"/>
  <c r="N341" i="5"/>
  <c r="N389" i="5"/>
  <c r="N437" i="5"/>
  <c r="N485" i="5"/>
  <c r="N533" i="5"/>
  <c r="N581" i="5"/>
  <c r="N677" i="5"/>
  <c r="N725" i="5"/>
  <c r="N1049" i="5"/>
  <c r="N749" i="5"/>
  <c r="N797" i="5"/>
  <c r="N845" i="5"/>
  <c r="N893" i="5"/>
  <c r="N941" i="5"/>
  <c r="N989" i="5"/>
  <c r="K1031" i="6"/>
  <c r="K983" i="6"/>
  <c r="K401" i="6"/>
  <c r="K923" i="6"/>
  <c r="K119" i="6"/>
  <c r="K473" i="6"/>
  <c r="K977" i="6"/>
  <c r="K287" i="6"/>
  <c r="K767" i="6"/>
  <c r="K29" i="6"/>
  <c r="K803" i="6"/>
  <c r="K479" i="6"/>
  <c r="K863" i="6"/>
  <c r="K455" i="6"/>
  <c r="K683" i="6"/>
  <c r="K59" i="6"/>
  <c r="K58" i="6"/>
  <c r="K329" i="6"/>
  <c r="K328" i="6"/>
  <c r="K299" i="6"/>
  <c r="K298" i="6"/>
  <c r="K1061" i="6"/>
  <c r="K1060" i="6"/>
  <c r="K305" i="6"/>
  <c r="K304" i="6"/>
  <c r="K989" i="6"/>
  <c r="K988" i="6"/>
  <c r="K874" i="6"/>
  <c r="K875" i="6"/>
  <c r="K221" i="6"/>
  <c r="K220" i="6"/>
  <c r="K239" i="6"/>
  <c r="K238" i="6"/>
  <c r="K838" i="6"/>
  <c r="K839" i="6"/>
  <c r="K1036" i="6"/>
  <c r="K1037" i="6"/>
  <c r="K202" i="6"/>
  <c r="K203" i="6"/>
  <c r="K209" i="6"/>
  <c r="K208" i="6"/>
  <c r="K724" i="6"/>
  <c r="K725" i="6"/>
  <c r="K172" i="6"/>
  <c r="K173" i="6"/>
  <c r="K280" i="6"/>
  <c r="K281" i="6"/>
  <c r="K616" i="6"/>
  <c r="K617" i="6"/>
  <c r="K316" i="6"/>
  <c r="K317" i="6"/>
  <c r="K551" i="6"/>
  <c r="K550" i="6"/>
  <c r="K760" i="6"/>
  <c r="K761" i="6"/>
  <c r="K376" i="6"/>
  <c r="K377" i="6"/>
  <c r="K503" i="6"/>
  <c r="K502" i="6"/>
  <c r="K611" i="6"/>
  <c r="K610" i="6"/>
  <c r="K916" i="6"/>
  <c r="K917" i="6"/>
  <c r="K101" i="6"/>
  <c r="K100" i="6"/>
  <c r="K323" i="6"/>
  <c r="K322" i="6"/>
  <c r="K340" i="6"/>
  <c r="K341" i="6"/>
  <c r="K598" i="6"/>
  <c r="K599" i="6"/>
  <c r="K149" i="6"/>
  <c r="K148" i="6"/>
  <c r="K1001" i="6"/>
  <c r="K1000" i="6"/>
  <c r="K34" i="6"/>
  <c r="K35" i="6"/>
  <c r="K490" i="6"/>
  <c r="K491" i="6"/>
  <c r="K46" i="6"/>
  <c r="K47" i="6"/>
  <c r="K250" i="6"/>
  <c r="K251" i="6"/>
  <c r="K160" i="6"/>
  <c r="K161" i="6"/>
  <c r="K664" i="6"/>
  <c r="K665" i="6"/>
  <c r="K106" i="6"/>
  <c r="K107" i="6"/>
  <c r="K412" i="6"/>
  <c r="K413" i="6"/>
  <c r="K244" i="6"/>
  <c r="K245" i="6"/>
  <c r="K23" i="6"/>
  <c r="K22" i="6"/>
  <c r="K688" i="6"/>
  <c r="K689" i="6"/>
  <c r="K784" i="6"/>
  <c r="K785" i="6"/>
  <c r="K964" i="6"/>
  <c r="K965" i="6"/>
  <c r="K95" i="6"/>
  <c r="K94" i="6"/>
  <c r="K40" i="6"/>
  <c r="K41" i="6"/>
  <c r="K563" i="6"/>
  <c r="K562" i="6"/>
  <c r="K353" i="6"/>
  <c r="K352" i="6"/>
  <c r="K574" i="6"/>
  <c r="K575" i="6"/>
  <c r="K898" i="6"/>
  <c r="K899" i="6"/>
  <c r="K748" i="6"/>
  <c r="K749" i="6"/>
  <c r="K292" i="6"/>
  <c r="K293" i="6"/>
  <c r="K347" i="6"/>
  <c r="K346" i="6"/>
  <c r="K1072" i="6"/>
  <c r="K1073" i="6"/>
  <c r="K449" i="6"/>
  <c r="K448" i="6"/>
  <c r="K112" i="6"/>
  <c r="K113" i="6"/>
  <c r="K773" i="6"/>
  <c r="K772" i="6"/>
  <c r="K226" i="6"/>
  <c r="K227" i="6"/>
  <c r="K809" i="6"/>
  <c r="K808" i="6"/>
  <c r="F1209" i="4" l="1"/>
  <c r="F1221" i="4" s="1"/>
  <c r="F1209" i="6"/>
  <c r="F1220" i="6" s="1"/>
  <c r="F1209" i="5"/>
  <c r="F1220" i="5" s="1"/>
  <c r="N1203" i="5" l="1"/>
  <c r="J1203" i="4"/>
  <c r="J543" i="4"/>
  <c r="N543" i="5"/>
  <c r="J357" i="4"/>
  <c r="N357" i="5"/>
  <c r="J15" i="4"/>
  <c r="N15" i="5"/>
  <c r="J717" i="4"/>
  <c r="N717" i="5"/>
  <c r="N627" i="5"/>
  <c r="J627" i="4"/>
  <c r="J75" i="4"/>
  <c r="N75" i="5"/>
  <c r="H1208" i="4"/>
  <c r="H1210" i="4" s="1"/>
  <c r="G1208" i="5"/>
  <c r="N9" i="5"/>
  <c r="I1208" i="5"/>
  <c r="I1210" i="5" s="1"/>
  <c r="J1208" i="6"/>
  <c r="J1210" i="6" s="1"/>
  <c r="I1215" i="4"/>
  <c r="J1214" i="6"/>
  <c r="H1214" i="5"/>
  <c r="I1214" i="6"/>
  <c r="J1208" i="5"/>
  <c r="J1210" i="5" s="1"/>
  <c r="L1208" i="5"/>
  <c r="L1210" i="5" s="1"/>
  <c r="M1208" i="5"/>
  <c r="M1210" i="5" s="1"/>
  <c r="G1215" i="4"/>
  <c r="G1214" i="5"/>
  <c r="L1214" i="5"/>
  <c r="I1208" i="4"/>
  <c r="I1210" i="4" s="1"/>
  <c r="G1208" i="4"/>
  <c r="J9" i="4"/>
  <c r="G1208" i="6"/>
  <c r="H1215" i="4"/>
  <c r="K1214" i="5"/>
  <c r="I1214" i="5"/>
  <c r="K1208" i="5"/>
  <c r="K1210" i="5" s="1"/>
  <c r="H1208" i="5"/>
  <c r="H1210" i="5" s="1"/>
  <c r="I1208" i="6"/>
  <c r="I1210" i="6" s="1"/>
  <c r="J1214" i="5"/>
  <c r="G1214" i="6"/>
  <c r="M1214" i="5"/>
  <c r="N1214" i="5" l="1"/>
  <c r="J544" i="4"/>
  <c r="J545" i="4"/>
  <c r="N544" i="5"/>
  <c r="N545" i="5"/>
  <c r="N358" i="5"/>
  <c r="N359" i="5"/>
  <c r="J360" i="4"/>
  <c r="J358" i="4"/>
  <c r="J359" i="4"/>
  <c r="J16" i="4"/>
  <c r="J17" i="4"/>
  <c r="N16" i="5"/>
  <c r="N17" i="5"/>
  <c r="N718" i="5"/>
  <c r="N719" i="5"/>
  <c r="J718" i="4"/>
  <c r="J719" i="4"/>
  <c r="N720" i="5"/>
  <c r="N628" i="5"/>
  <c r="N629" i="5"/>
  <c r="J628" i="4"/>
  <c r="J629" i="4"/>
  <c r="N76" i="5"/>
  <c r="N77" i="5"/>
  <c r="J77" i="4"/>
  <c r="J76" i="4"/>
  <c r="G1210" i="6"/>
  <c r="G1209" i="6"/>
  <c r="G1210" i="5"/>
  <c r="G1209" i="5"/>
  <c r="N11" i="5"/>
  <c r="N10" i="5"/>
  <c r="G1210" i="4"/>
  <c r="G1209" i="4"/>
  <c r="J10" i="4"/>
  <c r="J11" i="4"/>
  <c r="I1209" i="6"/>
  <c r="I1219" i="6"/>
  <c r="I1221" i="6" s="1"/>
  <c r="H1219" i="5"/>
  <c r="H1221" i="5" s="1"/>
  <c r="H1209" i="5"/>
  <c r="G1219" i="6"/>
  <c r="G1220" i="4"/>
  <c r="H1220" i="4"/>
  <c r="H1222" i="4" s="1"/>
  <c r="H1209" i="4"/>
  <c r="J1219" i="5"/>
  <c r="J1221" i="5" s="1"/>
  <c r="J1209" i="5"/>
  <c r="J1219" i="6"/>
  <c r="J1221" i="6" s="1"/>
  <c r="J1209" i="6"/>
  <c r="I1219" i="5"/>
  <c r="I1221" i="5" s="1"/>
  <c r="I1209" i="5"/>
  <c r="G1219" i="5"/>
  <c r="N12" i="5"/>
  <c r="J1215" i="4"/>
  <c r="L1219" i="5"/>
  <c r="L1221" i="5" s="1"/>
  <c r="L1209" i="5"/>
  <c r="K1219" i="5"/>
  <c r="K1221" i="5" s="1"/>
  <c r="K1209" i="5"/>
  <c r="J1208" i="4"/>
  <c r="J1210" i="4" s="1"/>
  <c r="I1220" i="4"/>
  <c r="I1222" i="4" s="1"/>
  <c r="I1209" i="4"/>
  <c r="M1219" i="5"/>
  <c r="M1221" i="5" s="1"/>
  <c r="M1209" i="5"/>
  <c r="N1208" i="5"/>
  <c r="N1210" i="5" s="1"/>
  <c r="J1205" i="4" l="1"/>
  <c r="K1203" i="6"/>
  <c r="N1205" i="5"/>
  <c r="N546" i="5"/>
  <c r="K543" i="6"/>
  <c r="J546" i="4"/>
  <c r="N360" i="5"/>
  <c r="K357" i="6"/>
  <c r="K75" i="6"/>
  <c r="K76" i="6" s="1"/>
  <c r="J78" i="4"/>
  <c r="N18" i="5"/>
  <c r="K15" i="6"/>
  <c r="J18" i="4"/>
  <c r="N78" i="5"/>
  <c r="N630" i="5"/>
  <c r="J630" i="4"/>
  <c r="K627" i="6"/>
  <c r="K629" i="6" s="1"/>
  <c r="G1222" i="4"/>
  <c r="G1221" i="4"/>
  <c r="K717" i="6"/>
  <c r="J720" i="4"/>
  <c r="G1221" i="6"/>
  <c r="G1220" i="6"/>
  <c r="J12" i="4"/>
  <c r="G1220" i="5"/>
  <c r="G1221" i="5"/>
  <c r="N1219" i="5"/>
  <c r="N1221" i="5" s="1"/>
  <c r="N1209" i="5"/>
  <c r="I1221" i="4"/>
  <c r="J1220" i="6"/>
  <c r="L1220" i="5"/>
  <c r="M1220" i="5"/>
  <c r="J1220" i="4"/>
  <c r="J1222" i="4" s="1"/>
  <c r="J1209" i="4"/>
  <c r="K1220" i="5"/>
  <c r="H1214" i="6"/>
  <c r="J1217" i="4" s="1"/>
  <c r="I1220" i="5"/>
  <c r="J1220" i="5"/>
  <c r="H1221" i="4"/>
  <c r="H1220" i="5"/>
  <c r="H1208" i="6"/>
  <c r="K9" i="6"/>
  <c r="I1220" i="6"/>
  <c r="K545" i="6" l="1"/>
  <c r="K544" i="6"/>
  <c r="K77" i="6"/>
  <c r="K358" i="6"/>
  <c r="K359" i="6"/>
  <c r="K17" i="6"/>
  <c r="K16" i="6"/>
  <c r="K628" i="6"/>
  <c r="K718" i="6"/>
  <c r="K719" i="6"/>
  <c r="K11" i="6"/>
  <c r="N1211" i="5"/>
  <c r="K1211" i="5" s="1"/>
  <c r="H1210" i="6"/>
  <c r="N1216" i="5"/>
  <c r="I1216" i="5" s="1"/>
  <c r="H1217" i="4"/>
  <c r="I1217" i="4"/>
  <c r="G1217" i="4"/>
  <c r="K1208" i="6"/>
  <c r="K10" i="6"/>
  <c r="H1211" i="6"/>
  <c r="H1209" i="6"/>
  <c r="H1219" i="6"/>
  <c r="G1211" i="6"/>
  <c r="J1212" i="4"/>
  <c r="K1214" i="6"/>
  <c r="N1220" i="5"/>
  <c r="J1221" i="4"/>
  <c r="H1216" i="6"/>
  <c r="G1216" i="6"/>
  <c r="J1216" i="5" l="1"/>
  <c r="K1216" i="5"/>
  <c r="G1216" i="5"/>
  <c r="L1211" i="5"/>
  <c r="J1211" i="5"/>
  <c r="M1211" i="5"/>
  <c r="I1211" i="5"/>
  <c r="G1211" i="5"/>
  <c r="H1211" i="5"/>
  <c r="J1223" i="4"/>
  <c r="H1223" i="4" s="1"/>
  <c r="H1221" i="6"/>
  <c r="K1209" i="6"/>
  <c r="K1210" i="6"/>
  <c r="M1216" i="5"/>
  <c r="H1216" i="5"/>
  <c r="L1216" i="5"/>
  <c r="N1222" i="5"/>
  <c r="H1222" i="5" s="1"/>
  <c r="I1212" i="4"/>
  <c r="G1212" i="4"/>
  <c r="H1212" i="4"/>
  <c r="K1219" i="6"/>
  <c r="K1221" i="6" s="1"/>
  <c r="H1222" i="6"/>
  <c r="H1220" i="6"/>
  <c r="G1222" i="6"/>
  <c r="I1223" i="4" l="1"/>
  <c r="G1223" i="4"/>
  <c r="G1222" i="5"/>
  <c r="M1222" i="5"/>
  <c r="L1222" i="5"/>
  <c r="J1222" i="5"/>
  <c r="I1222" i="5"/>
  <c r="K1222" i="5"/>
  <c r="K1220" i="6"/>
</calcChain>
</file>

<file path=xl/sharedStrings.xml><?xml version="1.0" encoding="utf-8"?>
<sst xmlns="http://schemas.openxmlformats.org/spreadsheetml/2006/main" count="11481" uniqueCount="717">
  <si>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</si>
  <si>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</si>
  <si>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</si>
  <si>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</si>
  <si>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</si>
  <si>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</si>
  <si>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</si>
  <si>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</si>
  <si>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</si>
  <si>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</si>
  <si>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</si>
  <si>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</si>
  <si>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</si>
  <si>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</si>
  <si>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</si>
  <si>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</si>
  <si>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</si>
  <si>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</si>
  <si>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</si>
  <si>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</si>
  <si>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</si>
  <si>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</si>
  <si>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</si>
  <si>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</si>
  <si>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</si>
  <si>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</si>
  <si>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</si>
  <si>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</si>
  <si>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</si>
  <si>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</si>
  <si>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</si>
  <si>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</si>
  <si>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</si>
  <si>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</si>
  <si>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</si>
  <si>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</si>
  <si>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</si>
  <si>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</si>
  <si>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</si>
  <si>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</si>
  <si>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</si>
  <si>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</si>
  <si>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</si>
  <si>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</si>
  <si>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</si>
  <si>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</si>
  <si>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</si>
  <si>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</si>
  <si>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</si>
  <si>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</si>
  <si>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</si>
  <si>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</si>
  <si>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</si>
  <si>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</si>
  <si>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</si>
  <si>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</si>
  <si>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</si>
  <si>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</si>
  <si>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</si>
  <si>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</si>
  <si>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</si>
  <si>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</si>
  <si>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</si>
  <si>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</si>
  <si>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</si>
  <si>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</si>
  <si>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</si>
  <si>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</si>
  <si>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</si>
  <si>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</si>
  <si>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</si>
  <si>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</si>
  <si>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</si>
  <si>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</si>
  <si>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</si>
  <si>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</si>
  <si>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</si>
  <si>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</si>
  <si>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</si>
  <si>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</si>
  <si>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</si>
  <si>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</si>
  <si>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</si>
  <si>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</si>
  <si>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</si>
  <si>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</si>
  <si>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</si>
  <si>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</si>
  <si>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</si>
  <si>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</si>
  <si>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</si>
  <si>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</si>
  <si>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</si>
  <si>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</si>
  <si>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</si>
  <si>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</si>
  <si>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</si>
  <si>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</si>
  <si>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</si>
  <si>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</si>
  <si>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</si>
  <si>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</si>
  <si>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</si>
  <si>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</si>
  <si>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</si>
  <si>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</si>
  <si>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</si>
  <si>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</si>
  <si>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</si>
  <si>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</si>
  <si>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</si>
  <si>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</si>
  <si>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</si>
  <si>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</si>
  <si>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</si>
  <si>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</si>
  <si>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</si>
  <si>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</si>
  <si>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</si>
  <si>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</si>
  <si>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</si>
  <si>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</si>
  <si>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</si>
  <si>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</si>
  <si>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</si>
  <si>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</si>
  <si>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</si>
  <si>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</si>
  <si>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</si>
  <si>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</si>
  <si>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</si>
  <si>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</si>
  <si>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</si>
  <si>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</si>
  <si>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</si>
  <si>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</si>
  <si>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</si>
  <si>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</si>
  <si>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</si>
  <si>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</si>
  <si>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</si>
  <si>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</si>
  <si>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</si>
  <si>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</si>
  <si>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</si>
  <si>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</si>
  <si>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</si>
  <si>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</si>
  <si>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</si>
  <si>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</si>
  <si>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</si>
  <si>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</si>
  <si>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</si>
  <si>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</si>
  <si>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</si>
  <si>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</si>
  <si>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</si>
  <si>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</si>
  <si>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</si>
  <si>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</si>
  <si>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</si>
  <si>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</si>
  <si>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</si>
  <si>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</si>
  <si>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</si>
  <si>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</si>
  <si>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</si>
  <si>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</si>
  <si>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</si>
  <si>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</si>
  <si>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</si>
  <si>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</si>
  <si>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</si>
  <si>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</si>
  <si>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</si>
  <si>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</si>
  <si>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</si>
  <si>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</si>
  <si>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</si>
  <si>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</si>
  <si>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</si>
  <si>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</si>
  <si>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</si>
  <si>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</si>
  <si>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</si>
  <si>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</si>
  <si>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</si>
  <si>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</si>
  <si>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</si>
  <si>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</si>
  <si>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</si>
  <si>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</si>
  <si>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</si>
  <si>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</si>
  <si>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</si>
  <si>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</si>
  <si>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</si>
  <si>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</si>
  <si>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</si>
  <si>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</si>
  <si>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</si>
  <si>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</si>
  <si>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</si>
  <si>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</si>
  <si>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</si>
  <si>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</si>
  <si>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</si>
  <si>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</si>
  <si>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</si>
  <si>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</si>
  <si>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</si>
  <si>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</si>
  <si>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</si>
  <si>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</si>
  <si>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</si>
  <si>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</si>
  <si>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</si>
  <si>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</si>
  <si>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</si>
  <si>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</si>
  <si>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</si>
  <si>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</si>
  <si>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</si>
  <si>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</si>
  <si>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</si>
  <si>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</si>
  <si>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</si>
  <si>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</si>
  <si>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</si>
  <si>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</si>
  <si>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</si>
  <si>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</si>
  <si>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</si>
  <si>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</si>
  <si>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</si>
  <si>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</si>
  <si>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</si>
  <si>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</si>
  <si>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</si>
  <si>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</si>
  <si>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</si>
  <si>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</si>
  <si>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</si>
  <si>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</si>
  <si>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</si>
  <si>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</si>
  <si>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</si>
  <si>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</si>
  <si>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</si>
  <si>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</si>
  <si>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</si>
  <si>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</si>
  <si>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</si>
  <si>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</si>
  <si>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</si>
  <si>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</si>
  <si>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</si>
  <si>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</si>
  <si>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</si>
  <si>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</si>
  <si>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</si>
  <si>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</si>
  <si>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</si>
  <si>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</si>
  <si>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</si>
  <si>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</si>
  <si>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</si>
  <si>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</si>
  <si>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</si>
  <si>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</si>
  <si>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</si>
  <si>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</si>
  <si>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</si>
  <si>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</si>
  <si>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</si>
  <si>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</si>
  <si>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</si>
  <si>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</si>
  <si>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</si>
  <si>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</si>
  <si>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</si>
  <si>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</si>
  <si>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</si>
  <si>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</si>
  <si>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</si>
  <si>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</si>
  <si>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</si>
  <si>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</si>
  <si>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</si>
  <si>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</si>
  <si>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</si>
  <si>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</si>
  <si>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</si>
  <si>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</si>
  <si>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</si>
  <si>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</si>
  <si>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</si>
  <si>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</si>
  <si>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</si>
  <si>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</si>
  <si>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</si>
  <si>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</si>
  <si>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</si>
  <si>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</si>
  <si>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</si>
  <si>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</si>
  <si>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</si>
  <si>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</si>
  <si>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</si>
  <si>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</si>
  <si>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</si>
  <si>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</si>
  <si>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</si>
  <si>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</si>
  <si>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</si>
  <si>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</si>
  <si>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</si>
  <si>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</si>
  <si>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</si>
  <si>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</si>
  <si>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</si>
  <si>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</si>
  <si>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</si>
  <si>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</si>
  <si>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</si>
  <si>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</si>
  <si>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</si>
  <si>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</si>
  <si>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</si>
  <si>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</si>
  <si>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</si>
  <si>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</si>
  <si>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</si>
  <si>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</si>
  <si>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</si>
  <si>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</si>
  <si>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</si>
  <si>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</si>
  <si>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</si>
  <si>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</si>
  <si>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</si>
  <si>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</si>
  <si>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</si>
  <si>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</si>
  <si>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</si>
  <si>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</si>
  <si>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</si>
  <si>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</si>
  <si>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</si>
  <si>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</si>
  <si>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</si>
  <si>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</si>
  <si>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</si>
  <si>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</si>
  <si>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</si>
  <si>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</si>
  <si>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</si>
  <si>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</si>
  <si>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</si>
  <si>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</si>
  <si>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</si>
  <si>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</si>
  <si>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</si>
  <si>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</si>
  <si>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</si>
  <si>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</si>
  <si>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</si>
  <si>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</si>
  <si>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</si>
  <si>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</si>
  <si>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</si>
  <si>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</si>
  <si>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</si>
  <si>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</si>
  <si>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</si>
  <si>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</si>
  <si>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</si>
  <si>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</si>
  <si>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</si>
  <si>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</si>
  <si>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</si>
  <si>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</si>
  <si>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</si>
  <si>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</si>
  <si>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</si>
  <si>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</si>
  <si>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</si>
  <si>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</si>
  <si>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</si>
  <si>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</si>
  <si>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</si>
  <si>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</si>
  <si>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</si>
  <si>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</si>
  <si>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</si>
  <si>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</si>
  <si>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</si>
  <si>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</si>
  <si>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</si>
  <si>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</si>
  <si>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</si>
  <si>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</si>
  <si>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</si>
  <si>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</si>
  <si>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</si>
  <si>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</si>
  <si>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</si>
  <si>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</si>
  <si>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</si>
  <si>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</si>
  <si>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</si>
  <si>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</si>
  <si>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</si>
  <si>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</si>
  <si>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</si>
  <si>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</si>
  <si>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</si>
  <si>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</si>
  <si>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</si>
  <si>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</si>
  <si>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</si>
  <si>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</si>
  <si>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</si>
  <si>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</si>
  <si>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</si>
  <si>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</si>
  <si>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</si>
  <si>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</si>
  <si>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</si>
  <si>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</si>
  <si>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</si>
  <si>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</si>
  <si>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</si>
  <si>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</si>
  <si>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</si>
  <si>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</si>
  <si>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</si>
  <si>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</si>
  <si>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</si>
  <si>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</si>
  <si>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</si>
  <si>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</si>
  <si>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</si>
  <si>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</si>
  <si>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</si>
  <si>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</si>
  <si>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</si>
  <si>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</si>
  <si>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</si>
  <si>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</si>
  <si>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</si>
  <si>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</si>
  <si>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</si>
  <si>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</si>
  <si>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</si>
  <si>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</si>
  <si>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</si>
  <si>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Revenue</t>
  </si>
  <si>
    <t>Tax</t>
  </si>
  <si>
    <t>COUNTY</t>
  </si>
  <si>
    <t>Local</t>
  </si>
  <si>
    <t>Ownership</t>
  </si>
  <si>
    <t>Property</t>
  </si>
  <si>
    <t>BOCES</t>
  </si>
  <si>
    <t>Total</t>
  </si>
  <si>
    <t>Other</t>
  </si>
  <si>
    <t>Specific</t>
  </si>
  <si>
    <t>DISTRICT/</t>
  </si>
  <si>
    <t>Transportation</t>
  </si>
  <si>
    <t>E.C.E.A.</t>
  </si>
  <si>
    <t xml:space="preserve"> E.L.P.A.</t>
  </si>
  <si>
    <t>E.C.E.A</t>
  </si>
  <si>
    <t>Vocational Ed</t>
  </si>
  <si>
    <t>Share</t>
  </si>
  <si>
    <t>State</t>
  </si>
  <si>
    <t>Gifted Talented</t>
  </si>
  <si>
    <t>Proficiency</t>
  </si>
  <si>
    <t>Education</t>
  </si>
  <si>
    <t>Language</t>
  </si>
  <si>
    <t>State Special</t>
  </si>
  <si>
    <t>State English</t>
  </si>
  <si>
    <t>Other Sources</t>
  </si>
  <si>
    <t>Sources</t>
  </si>
  <si>
    <t>Proceeds</t>
  </si>
  <si>
    <t>Total Revenue</t>
  </si>
  <si>
    <t>Bond Sale</t>
  </si>
  <si>
    <t>Federal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</si>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</sst>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8" formatCode="#,##0.000_);\(#,##0.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164" fontId="0" fillId="0" borderId="0" xfId="3" applyNumberFormat="1" applyFont="1"/>
    <xf numFmtId="165" fontId="5" fillId="0" borderId="0" xfId="2" applyNumberFormat="1" applyFont="1" applyAlignment="1">
      <alignment horizontal="left"/>
    </xf>
    <xf numFmtId="0" fontId="6" fillId="0" borderId="0" xfId="0" applyFont="1"/>
    <xf numFmtId="0" fontId="6" fillId="0" borderId="0" xfId="2" applyFont="1"/>
    <xf numFmtId="164" fontId="6" fillId="0" borderId="0" xfId="3" applyNumberFormat="1" applyFont="1"/>
    <xf numFmtId="37" fontId="5" fillId="0" borderId="0" xfId="2" applyNumberFormat="1" applyFont="1"/>
    <xf numFmtId="37" fontId="4" fillId="0" borderId="0" xfId="2" applyNumberFormat="1" applyFont="1" applyAlignment="1">
      <alignment horizontal="left"/>
    </xf>
    <xf numFmtId="164" fontId="5" fillId="0" borderId="0" xfId="3" applyNumberFormat="1" applyFont="1" applyProtection="1"/>
    <xf numFmtId="165" fontId="4" fillId="0" borderId="0" xfId="2" applyNumberFormat="1" applyFont="1" applyAlignment="1">
      <alignment horizontal="left"/>
    </xf>
    <xf numFmtId="37" fontId="5" fillId="0" borderId="0" xfId="2" applyNumberFormat="1" applyFont="1" applyAlignment="1">
      <alignment horizontal="left"/>
    </xf>
    <xf numFmtId="3" fontId="6" fillId="0" borderId="0" xfId="0" applyNumberFormat="1" applyFont="1"/>
    <xf numFmtId="37" fontId="4" fillId="0" borderId="0" xfId="2" applyNumberFormat="1" applyFont="1"/>
    <xf numFmtId="164" fontId="4" fillId="0" borderId="0" xfId="3" applyNumberFormat="1" applyFont="1" applyProtection="1"/>
    <xf numFmtId="3" fontId="5" fillId="0" borderId="0" xfId="2" applyNumberFormat="1" applyFont="1"/>
    <xf numFmtId="3" fontId="5" fillId="0" borderId="0" xfId="2" applyNumberFormat="1" applyFont="1" applyAlignment="1">
      <alignment horizontal="left"/>
    </xf>
    <xf numFmtId="3" fontId="6" fillId="0" borderId="0" xfId="2" applyNumberFormat="1" applyFont="1"/>
    <xf numFmtId="165" fontId="5" fillId="0" borderId="0" xfId="2" applyNumberFormat="1" applyFont="1"/>
    <xf numFmtId="165" fontId="5" fillId="0" borderId="0" xfId="3" applyNumberFormat="1" applyFont="1" applyProtection="1"/>
    <xf numFmtId="165" fontId="6" fillId="0" borderId="0" xfId="2" applyNumberFormat="1" applyFont="1"/>
    <xf numFmtId="165" fontId="4" fillId="0" borderId="0" xfId="2" applyNumberFormat="1" applyFont="1"/>
    <xf numFmtId="3" fontId="6" fillId="0" borderId="0" xfId="0" quotePrefix="1" applyNumberFormat="1" applyFont="1"/>
    <xf numFmtId="3" fontId="4" fillId="0" borderId="0" xfId="2" applyNumberFormat="1" applyFont="1"/>
    <xf numFmtId="3" fontId="4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right"/>
    </xf>
    <xf numFmtId="0" fontId="5" fillId="0" borderId="0" xfId="2" applyFont="1"/>
    <xf numFmtId="164" fontId="5" fillId="0" borderId="0" xfId="1" applyNumberFormat="1" applyFont="1" applyProtection="1"/>
    <xf numFmtId="3" fontId="7" fillId="0" borderId="0" xfId="2" applyNumberFormat="1" applyFont="1"/>
    <xf numFmtId="6" fontId="5" fillId="0" borderId="0" xfId="3" applyNumberFormat="1" applyFont="1" applyProtection="1"/>
    <xf numFmtId="6" fontId="5" fillId="0" borderId="0" xfId="2" applyNumberFormat="1" applyFont="1"/>
    <xf numFmtId="6" fontId="6" fillId="0" borderId="0" xfId="2" applyNumberFormat="1" applyFont="1"/>
    <xf numFmtId="164" fontId="5" fillId="0" borderId="0" xfId="3" applyNumberFormat="1" applyFont="1" applyAlignment="1" applyProtection="1">
      <alignment horizontal="right"/>
    </xf>
    <xf numFmtId="164" fontId="5" fillId="0" borderId="0" xfId="3" applyNumberFormat="1" applyFont="1" applyAlignment="1" applyProtection="1">
      <alignment horizontal="center"/>
    </xf>
    <xf numFmtId="0" fontId="5" fillId="0" borderId="0" xfId="3" applyNumberFormat="1" applyFont="1" applyProtection="1"/>
    <xf numFmtId="0" fontId="8" fillId="0" borderId="0" xfId="0" applyFont="1"/>
    <xf numFmtId="0" fontId="8" fillId="0" borderId="0" xfId="2" applyFont="1"/>
    <xf numFmtId="164" fontId="8" fillId="0" borderId="0" xfId="3" applyNumberFormat="1" applyFont="1"/>
    <xf numFmtId="37" fontId="9" fillId="0" borderId="0" xfId="2" applyNumberFormat="1" applyFont="1"/>
    <xf numFmtId="37" fontId="10" fillId="0" borderId="0" xfId="2" applyNumberFormat="1" applyFont="1" applyAlignment="1">
      <alignment horizontal="left"/>
    </xf>
    <xf numFmtId="164" fontId="9" fillId="0" borderId="0" xfId="3" applyNumberFormat="1" applyFont="1" applyProtection="1"/>
    <xf numFmtId="164" fontId="10" fillId="0" borderId="0" xfId="3" applyNumberFormat="1" applyFont="1" applyAlignment="1" applyProtection="1">
      <alignment horizontal="right"/>
    </xf>
    <xf numFmtId="37" fontId="10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left"/>
    </xf>
    <xf numFmtId="165" fontId="10" fillId="0" borderId="0" xfId="2" applyNumberFormat="1" applyFont="1" applyAlignment="1">
      <alignment horizontal="center"/>
    </xf>
    <xf numFmtId="164" fontId="10" fillId="0" borderId="0" xfId="3" applyNumberFormat="1" applyFont="1" applyAlignment="1" applyProtection="1">
      <alignment horizontal="center"/>
    </xf>
    <xf numFmtId="0" fontId="11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165" fontId="10" fillId="0" borderId="0" xfId="2" applyNumberFormat="1" applyFont="1" applyAlignment="1">
      <alignment horizontal="right"/>
    </xf>
    <xf numFmtId="165" fontId="10" fillId="0" borderId="0" xfId="2" applyNumberFormat="1" applyFont="1"/>
    <xf numFmtId="164" fontId="11" fillId="0" borderId="0" xfId="3" applyNumberFormat="1" applyFont="1" applyAlignment="1">
      <alignment horizontal="center"/>
    </xf>
    <xf numFmtId="37" fontId="6" fillId="0" borderId="0" xfId="0" applyNumberFormat="1" applyFont="1"/>
    <xf numFmtId="165" fontId="5" fillId="0" borderId="0" xfId="3" applyNumberFormat="1" applyFont="1" applyAlignment="1" applyProtection="1">
      <alignment horizontal="right"/>
    </xf>
    <xf numFmtId="168" fontId="5" fillId="0" borderId="0" xfId="3" applyNumberFormat="1" applyFont="1" applyAlignment="1" applyProtection="1">
      <alignment horizontal="right"/>
    </xf>
  </cellXfs>
  <cellStyles count="13">
    <cellStyle name="Comma" xfId="1" builtinId="3"/>
    <cellStyle name="Comma 2" xfId="3" xr:uid="{00000000-0005-0000-0000-000001000000}"/>
    <cellStyle name="Comma 2 2" xfId="8" xr:uid="{00000000-0005-0000-0000-000002000000}"/>
    <cellStyle name="Comma 3" xfId="5" xr:uid="{00000000-0005-0000-0000-000003000000}"/>
    <cellStyle name="Comma 4" xfId="7" xr:uid="{00000000-0005-0000-0000-000004000000}"/>
    <cellStyle name="Normal" xfId="0" builtinId="0"/>
    <cellStyle name="Normal 2" xfId="2" xr:uid="{00000000-0005-0000-0000-000006000000}"/>
    <cellStyle name="Normal 3" xfId="4" xr:uid="{00000000-0005-0000-0000-000007000000}"/>
    <cellStyle name="Normal 3 2" xfId="9" xr:uid="{00000000-0005-0000-0000-000008000000}"/>
    <cellStyle name="Normal 4" xfId="10" xr:uid="{00000000-0005-0000-0000-000009000000}"/>
    <cellStyle name="Normal 5" xfId="11" xr:uid="{00000000-0005-0000-0000-00000A000000}"/>
    <cellStyle name="Normal 5 2" xfId="12" xr:uid="{00000000-0005-0000-0000-00000B000000}"/>
    <cellStyle name="Normal 6" xfId="6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1238"/>
  <sheetViews>
    <sheetView tabSelected="1" zoomScale="80" zoomScaleNormal="80" workbookViewId="0">
      <pane ySplit="6" topLeftCell="A7" activePane="bottomLeft" state="frozen"/>
      <selection activeCell="J39" sqref="J39"/>
      <selection pane="bottomLeft" activeCell="A1239" sqref="A1239:XFD1253"/>
    </sheetView>
  </sheetViews>
  <sheetFormatPr defaultColWidth="8.7109375" defaultRowHeight="13.15" customHeight="1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5.7109375" style="4" customWidth="1"/>
    <col min="6" max="6" width="13.42578125" style="4" customWidth="1"/>
    <col min="7" max="10" width="23.7109375" style="5" customWidth="1"/>
    <col min="11" max="16384" width="8.7109375" style="4"/>
  </cols>
  <sheetData>
    <row r="1" spans="1:10" s="35" customFormat="1" ht="13.15" customHeight="1" x14ac:dyDescent="0.25">
      <c r="A1" s="34"/>
      <c r="B1" s="34"/>
      <c r="G1" s="36"/>
      <c r="H1" s="36"/>
      <c r="I1" s="36"/>
      <c r="J1" s="36"/>
    </row>
    <row r="2" spans="1:10" s="35" customFormat="1" ht="13.15" customHeight="1" x14ac:dyDescent="0.25">
      <c r="A2" s="34"/>
      <c r="B2" s="34"/>
      <c r="G2" s="36"/>
      <c r="H2" s="36"/>
      <c r="I2" s="36"/>
      <c r="J2" s="36"/>
    </row>
    <row r="3" spans="1:10" s="35" customFormat="1" ht="15.75" x14ac:dyDescent="0.25">
      <c r="A3" s="34" t="s">
        <v>487</v>
      </c>
      <c r="B3" s="34" t="s">
        <v>488</v>
      </c>
      <c r="C3" s="37"/>
      <c r="D3" s="38"/>
      <c r="G3" s="39"/>
      <c r="H3" s="36"/>
      <c r="I3" s="36"/>
      <c r="J3" s="40"/>
    </row>
    <row r="4" spans="1:10" s="45" customFormat="1" ht="15.75" x14ac:dyDescent="0.25">
      <c r="A4" s="34"/>
      <c r="B4" s="34"/>
      <c r="C4" s="41"/>
      <c r="D4" s="41"/>
      <c r="E4" s="48" t="s">
        <v>467</v>
      </c>
      <c r="F4" s="48"/>
      <c r="G4" s="44"/>
      <c r="H4" s="44" t="s">
        <v>466</v>
      </c>
      <c r="I4" s="44" t="s">
        <v>465</v>
      </c>
      <c r="J4" s="44" t="s">
        <v>464</v>
      </c>
    </row>
    <row r="5" spans="1:10" s="45" customFormat="1" ht="15.75" x14ac:dyDescent="0.25">
      <c r="A5" s="34"/>
      <c r="B5" s="34"/>
      <c r="C5" s="41"/>
      <c r="D5" s="41"/>
      <c r="E5" s="48" t="s">
        <v>463</v>
      </c>
      <c r="F5" s="48"/>
      <c r="G5" s="44" t="s">
        <v>462</v>
      </c>
      <c r="H5" s="44" t="s">
        <v>461</v>
      </c>
      <c r="I5" s="44" t="s">
        <v>460</v>
      </c>
      <c r="J5" s="44" t="s">
        <v>460</v>
      </c>
    </row>
    <row r="6" spans="1:10" s="45" customFormat="1" ht="15.75" x14ac:dyDescent="0.25">
      <c r="A6" s="34"/>
      <c r="B6" s="34"/>
      <c r="C6" s="41"/>
      <c r="D6" s="38" t="s">
        <v>459</v>
      </c>
      <c r="E6" s="46"/>
      <c r="F6" s="47"/>
      <c r="G6" s="44" t="s">
        <v>458</v>
      </c>
      <c r="H6" s="44" t="s">
        <v>458</v>
      </c>
      <c r="I6" s="44" t="s">
        <v>457</v>
      </c>
      <c r="J6" s="44" t="s">
        <v>457</v>
      </c>
    </row>
    <row r="7" spans="1:10" ht="12.75" x14ac:dyDescent="0.2">
      <c r="C7" s="6"/>
      <c r="D7" s="10"/>
      <c r="E7" s="2"/>
      <c r="F7" s="2"/>
      <c r="G7" s="8"/>
      <c r="H7" s="8"/>
      <c r="I7" s="8"/>
      <c r="J7" s="8"/>
    </row>
    <row r="8" spans="1:10" ht="12.75" x14ac:dyDescent="0.2">
      <c r="A8" s="11" t="s">
        <v>16</v>
      </c>
      <c r="B8" s="11" t="s">
        <v>489</v>
      </c>
      <c r="C8" s="12"/>
      <c r="D8" s="7" t="s">
        <v>451</v>
      </c>
      <c r="E8" s="9" t="s">
        <v>456</v>
      </c>
      <c r="F8" s="9"/>
      <c r="G8" s="13"/>
      <c r="H8" s="13"/>
      <c r="I8" s="13"/>
      <c r="J8" s="13"/>
    </row>
    <row r="9" spans="1:10" s="16" customFormat="1" ht="12.2" customHeight="1" x14ac:dyDescent="0.25">
      <c r="A9" s="3" t="s">
        <v>16</v>
      </c>
      <c r="B9" s="3" t="s">
        <v>489</v>
      </c>
      <c r="C9" s="14" t="s">
        <v>201</v>
      </c>
      <c r="D9" s="15" t="s">
        <v>202</v>
      </c>
      <c r="E9" s="15"/>
      <c r="F9" s="15"/>
      <c r="G9" s="1">
        <v>55925692.650000006</v>
      </c>
      <c r="H9" s="1">
        <v>3191240.37</v>
      </c>
      <c r="I9" s="1">
        <v>4232896.1600000011</v>
      </c>
      <c r="J9" s="1">
        <f>SUM(G9:I9)</f>
        <v>63349829.180000007</v>
      </c>
    </row>
    <row r="10" spans="1:10" ht="12.75" x14ac:dyDescent="0.2">
      <c r="A10" s="3" t="s">
        <v>16</v>
      </c>
      <c r="B10" s="3" t="s">
        <v>489</v>
      </c>
      <c r="C10" s="6" t="s">
        <v>201</v>
      </c>
      <c r="D10" s="6" t="s">
        <v>697</v>
      </c>
      <c r="F10" s="17">
        <v>6796</v>
      </c>
      <c r="G10" s="8">
        <v>8229.2099999999991</v>
      </c>
      <c r="H10" s="8">
        <v>469.58</v>
      </c>
      <c r="I10" s="8">
        <v>622.85</v>
      </c>
      <c r="J10" s="8">
        <f>ROUND(J9/$F10,2)</f>
        <v>9321.6299999999992</v>
      </c>
    </row>
    <row r="11" spans="1:10" ht="12.75" x14ac:dyDescent="0.2">
      <c r="A11" s="3" t="str">
        <f>A10</f>
        <v>0010</v>
      </c>
      <c r="B11" s="3" t="str">
        <f>B10</f>
        <v>ADAMSMAPLETON 1</v>
      </c>
      <c r="C11" s="51" t="str">
        <f>C10</f>
        <v xml:space="preserve">$ </v>
      </c>
      <c r="D11" s="6" t="s">
        <v>698</v>
      </c>
      <c r="F11" s="17">
        <v>7088</v>
      </c>
      <c r="G11" s="8">
        <v>7890.19</v>
      </c>
      <c r="H11" s="8">
        <v>450.23</v>
      </c>
      <c r="I11" s="8">
        <v>597.19000000000005</v>
      </c>
      <c r="J11" s="8">
        <f>ROUND(J9/$F11,2)</f>
        <v>8937.6200000000008</v>
      </c>
    </row>
    <row r="12" spans="1:10" s="19" customFormat="1" ht="12.75" x14ac:dyDescent="0.2">
      <c r="A12" s="3" t="s">
        <v>16</v>
      </c>
      <c r="B12" s="3" t="s">
        <v>489</v>
      </c>
      <c r="C12" s="17" t="s">
        <v>200</v>
      </c>
      <c r="D12" s="2" t="s">
        <v>199</v>
      </c>
      <c r="E12" s="17"/>
      <c r="F12" s="17"/>
      <c r="G12" s="18">
        <v>43.343825958920462</v>
      </c>
      <c r="H12" s="18">
        <v>2.4732919814871694</v>
      </c>
      <c r="I12" s="18">
        <v>3.2806015583827151</v>
      </c>
      <c r="J12" s="18">
        <f>($J9/IC!$H9)*100</f>
        <v>49.09771949879034</v>
      </c>
    </row>
    <row r="13" spans="1:10" ht="12.75" x14ac:dyDescent="0.2">
      <c r="A13" s="3" t="s">
        <v>16</v>
      </c>
      <c r="B13" s="3" t="s">
        <v>489</v>
      </c>
      <c r="C13" s="6"/>
      <c r="D13" s="10"/>
      <c r="E13" s="17"/>
      <c r="F13" s="17"/>
      <c r="G13" s="8"/>
      <c r="H13" s="8"/>
      <c r="I13" s="8"/>
      <c r="J13" s="8"/>
    </row>
    <row r="14" spans="1:10" ht="12.75" x14ac:dyDescent="0.2">
      <c r="A14" s="11" t="s">
        <v>19</v>
      </c>
      <c r="B14" s="11" t="s">
        <v>490</v>
      </c>
      <c r="C14" s="12"/>
      <c r="D14" s="7" t="s">
        <v>451</v>
      </c>
      <c r="E14" s="20" t="s">
        <v>455</v>
      </c>
      <c r="F14" s="9"/>
      <c r="G14" s="13"/>
      <c r="H14" s="13"/>
      <c r="I14" s="13"/>
      <c r="J14" s="13"/>
    </row>
    <row r="15" spans="1:10" s="16" customFormat="1" ht="15" x14ac:dyDescent="0.25">
      <c r="A15" s="3" t="s">
        <v>19</v>
      </c>
      <c r="B15" s="3" t="s">
        <v>490</v>
      </c>
      <c r="C15" s="14" t="s">
        <v>201</v>
      </c>
      <c r="D15" s="15" t="s">
        <v>202</v>
      </c>
      <c r="E15" s="17"/>
      <c r="F15" s="15"/>
      <c r="G15" s="1">
        <v>233991845.03</v>
      </c>
      <c r="H15" s="1">
        <v>14197955.98</v>
      </c>
      <c r="I15" s="1">
        <v>44999404.680000015</v>
      </c>
      <c r="J15" s="1">
        <f t="shared" ref="J15" si="0">SUM(G15:I15)</f>
        <v>293189205.69</v>
      </c>
    </row>
    <row r="16" spans="1:10" ht="12.75" x14ac:dyDescent="0.2">
      <c r="A16" s="3" t="s">
        <v>19</v>
      </c>
      <c r="B16" s="3" t="s">
        <v>490</v>
      </c>
      <c r="C16" s="6" t="s">
        <v>201</v>
      </c>
      <c r="D16" s="6" t="s">
        <v>697</v>
      </c>
      <c r="E16" s="17"/>
      <c r="F16" s="17">
        <v>36272.800000000003</v>
      </c>
      <c r="G16" s="8">
        <v>6450.89</v>
      </c>
      <c r="H16" s="8">
        <v>391.42</v>
      </c>
      <c r="I16" s="8">
        <v>1240.58</v>
      </c>
      <c r="J16" s="8">
        <f t="shared" ref="J16" si="1">ROUND(J15/$F16,2)</f>
        <v>8082.89</v>
      </c>
    </row>
    <row r="17" spans="1:10" ht="12.75" x14ac:dyDescent="0.2">
      <c r="A17" s="3" t="str">
        <f>A16</f>
        <v>0020</v>
      </c>
      <c r="B17" s="3" t="str">
        <f>B16</f>
        <v>ADAMSADAMS 12 FIV</v>
      </c>
      <c r="C17" s="51" t="str">
        <f>C16</f>
        <v xml:space="preserve">$ </v>
      </c>
      <c r="D17" s="6" t="s">
        <v>698</v>
      </c>
      <c r="F17" s="17">
        <v>35747</v>
      </c>
      <c r="G17" s="8">
        <v>6545.78</v>
      </c>
      <c r="H17" s="8">
        <v>397.18</v>
      </c>
      <c r="I17" s="8">
        <v>1258.83</v>
      </c>
      <c r="J17" s="8">
        <f t="shared" ref="G17:J17" si="2">ROUND(J15/$F17,2)</f>
        <v>8201.7800000000007</v>
      </c>
    </row>
    <row r="18" spans="1:10" s="19" customFormat="1" ht="12.75" x14ac:dyDescent="0.2">
      <c r="A18" s="3" t="s">
        <v>19</v>
      </c>
      <c r="B18" s="3" t="s">
        <v>490</v>
      </c>
      <c r="C18" s="17" t="s">
        <v>200</v>
      </c>
      <c r="D18" s="2" t="s">
        <v>199</v>
      </c>
      <c r="E18" s="17"/>
      <c r="F18" s="17"/>
      <c r="G18" s="18">
        <v>36.678270756201407</v>
      </c>
      <c r="H18" s="18">
        <v>2.2255325759421356</v>
      </c>
      <c r="I18" s="18">
        <v>7.0536661160533489</v>
      </c>
      <c r="J18" s="18">
        <f>($J15/IC!$H15)*100</f>
        <v>45.957469448196889</v>
      </c>
    </row>
    <row r="19" spans="1:10" ht="12.75" x14ac:dyDescent="0.2">
      <c r="A19" s="3" t="s">
        <v>19</v>
      </c>
      <c r="B19" s="3" t="s">
        <v>490</v>
      </c>
      <c r="C19" s="6"/>
      <c r="D19" s="6"/>
      <c r="E19" s="17"/>
      <c r="F19" s="17"/>
      <c r="G19" s="8"/>
      <c r="H19" s="8"/>
      <c r="I19" s="8"/>
      <c r="J19" s="8"/>
    </row>
    <row r="20" spans="1:10" ht="12.75" x14ac:dyDescent="0.2">
      <c r="A20" s="11" t="s">
        <v>14</v>
      </c>
      <c r="B20" s="11" t="s">
        <v>491</v>
      </c>
      <c r="C20" s="12"/>
      <c r="D20" s="7" t="s">
        <v>451</v>
      </c>
      <c r="E20" s="20" t="s">
        <v>454</v>
      </c>
      <c r="F20" s="9"/>
      <c r="G20" s="13"/>
      <c r="H20" s="13"/>
      <c r="I20" s="13"/>
      <c r="J20" s="13"/>
    </row>
    <row r="21" spans="1:10" s="16" customFormat="1" ht="15" x14ac:dyDescent="0.25">
      <c r="A21" s="3" t="s">
        <v>14</v>
      </c>
      <c r="B21" s="3" t="s">
        <v>491</v>
      </c>
      <c r="C21" s="14" t="s">
        <v>201</v>
      </c>
      <c r="D21" s="15" t="s">
        <v>202</v>
      </c>
      <c r="E21" s="17"/>
      <c r="F21" s="15"/>
      <c r="G21" s="1">
        <v>38750663.600000001</v>
      </c>
      <c r="H21" s="1">
        <v>2410529.63</v>
      </c>
      <c r="I21" s="1">
        <v>4520211.75</v>
      </c>
      <c r="J21" s="1">
        <f t="shared" ref="J21" si="3">SUM(G21:I21)</f>
        <v>45681404.980000004</v>
      </c>
    </row>
    <row r="22" spans="1:10" ht="12.75" x14ac:dyDescent="0.2">
      <c r="A22" s="3" t="s">
        <v>14</v>
      </c>
      <c r="B22" s="3" t="s">
        <v>491</v>
      </c>
      <c r="C22" s="6" t="s">
        <v>201</v>
      </c>
      <c r="D22" s="6" t="s">
        <v>697</v>
      </c>
      <c r="E22" s="17"/>
      <c r="F22" s="17">
        <v>6046.8</v>
      </c>
      <c r="G22" s="8">
        <v>6408.46</v>
      </c>
      <c r="H22" s="8">
        <v>398.65</v>
      </c>
      <c r="I22" s="8">
        <v>747.54</v>
      </c>
      <c r="J22" s="8">
        <f t="shared" ref="J22" si="4">ROUND(J21/$F22,2)</f>
        <v>7554.64</v>
      </c>
    </row>
    <row r="23" spans="1:10" ht="12.75" x14ac:dyDescent="0.2">
      <c r="A23" s="3" t="str">
        <f>A22</f>
        <v>0030</v>
      </c>
      <c r="B23" s="3" t="str">
        <f>B22</f>
        <v>ADAMSADAMS COUNTY</v>
      </c>
      <c r="C23" s="51" t="str">
        <f>C22</f>
        <v xml:space="preserve">$ </v>
      </c>
      <c r="D23" s="6" t="s">
        <v>698</v>
      </c>
      <c r="F23" s="17">
        <v>5692</v>
      </c>
      <c r="G23" s="8">
        <v>6807.92</v>
      </c>
      <c r="H23" s="8">
        <v>423.49</v>
      </c>
      <c r="I23" s="8">
        <v>794.13</v>
      </c>
      <c r="J23" s="8">
        <f t="shared" ref="G23:J23" si="5">ROUND(J21/$F23,2)</f>
        <v>8025.55</v>
      </c>
    </row>
    <row r="24" spans="1:10" s="19" customFormat="1" ht="12.75" x14ac:dyDescent="0.2">
      <c r="A24" s="3" t="s">
        <v>14</v>
      </c>
      <c r="B24" s="3" t="s">
        <v>491</v>
      </c>
      <c r="C24" s="17" t="s">
        <v>200</v>
      </c>
      <c r="D24" s="2" t="s">
        <v>199</v>
      </c>
      <c r="E24" s="17"/>
      <c r="F24" s="17"/>
      <c r="G24" s="18">
        <v>36.622292309034869</v>
      </c>
      <c r="H24" s="18">
        <v>2.2781318441589131</v>
      </c>
      <c r="I24" s="18">
        <v>4.2719401586514776</v>
      </c>
      <c r="J24" s="18">
        <f>($J21/IC!$H21)*100</f>
        <v>43.172364311845264</v>
      </c>
    </row>
    <row r="25" spans="1:10" ht="12.75" x14ac:dyDescent="0.2">
      <c r="A25" s="3" t="s">
        <v>14</v>
      </c>
      <c r="B25" s="3" t="s">
        <v>491</v>
      </c>
      <c r="C25" s="6"/>
      <c r="D25" s="6"/>
      <c r="E25" s="17"/>
      <c r="F25" s="17"/>
      <c r="G25" s="8"/>
      <c r="H25" s="8"/>
      <c r="I25" s="8"/>
      <c r="J25" s="8"/>
    </row>
    <row r="26" spans="1:10" ht="12.75" x14ac:dyDescent="0.2">
      <c r="A26" s="11" t="s">
        <v>27</v>
      </c>
      <c r="B26" s="11" t="s">
        <v>704</v>
      </c>
      <c r="C26" s="12"/>
      <c r="D26" s="7" t="s">
        <v>451</v>
      </c>
      <c r="E26" s="20" t="s">
        <v>705</v>
      </c>
      <c r="F26" s="9"/>
      <c r="G26" s="13"/>
      <c r="H26" s="13"/>
      <c r="I26" s="13"/>
      <c r="J26" s="13"/>
    </row>
    <row r="27" spans="1:10" s="16" customFormat="1" ht="15" x14ac:dyDescent="0.25">
      <c r="A27" s="3" t="s">
        <v>27</v>
      </c>
      <c r="B27" s="3" t="s">
        <v>704</v>
      </c>
      <c r="C27" s="14" t="s">
        <v>201</v>
      </c>
      <c r="D27" s="15" t="s">
        <v>202</v>
      </c>
      <c r="E27" s="17"/>
      <c r="F27" s="15"/>
      <c r="G27" s="1">
        <v>137290744.82000002</v>
      </c>
      <c r="H27" s="1">
        <v>5537768.1900000004</v>
      </c>
      <c r="I27" s="1">
        <v>16087528.240000004</v>
      </c>
      <c r="J27" s="1">
        <f t="shared" ref="J27" si="6">SUM(G27:I27)</f>
        <v>158916041.25000003</v>
      </c>
    </row>
    <row r="28" spans="1:10" ht="12.75" x14ac:dyDescent="0.2">
      <c r="A28" s="3" t="s">
        <v>27</v>
      </c>
      <c r="B28" s="3" t="s">
        <v>704</v>
      </c>
      <c r="C28" s="6" t="s">
        <v>201</v>
      </c>
      <c r="D28" s="6" t="s">
        <v>697</v>
      </c>
      <c r="E28" s="17"/>
      <c r="F28" s="17">
        <v>22202</v>
      </c>
      <c r="G28" s="8">
        <v>6183.71</v>
      </c>
      <c r="H28" s="8">
        <v>249.43</v>
      </c>
      <c r="I28" s="8">
        <v>724.6</v>
      </c>
      <c r="J28" s="8">
        <f t="shared" ref="J28" si="7">ROUND(J27/$F28,2)</f>
        <v>7157.74</v>
      </c>
    </row>
    <row r="29" spans="1:10" ht="12.75" x14ac:dyDescent="0.2">
      <c r="A29" s="3" t="str">
        <f>A28</f>
        <v>0040</v>
      </c>
      <c r="B29" s="3" t="str">
        <f>B28</f>
        <v>ADAMSSCHOOL DISTRICT 27J</v>
      </c>
      <c r="C29" s="51" t="str">
        <f>C28</f>
        <v xml:space="preserve">$ </v>
      </c>
      <c r="D29" s="6" t="s">
        <v>698</v>
      </c>
      <c r="F29" s="17">
        <v>22687</v>
      </c>
      <c r="G29" s="8">
        <v>6051.52</v>
      </c>
      <c r="H29" s="8">
        <v>244.09</v>
      </c>
      <c r="I29" s="8">
        <v>709.11</v>
      </c>
      <c r="J29" s="8">
        <f t="shared" ref="G29:J29" si="8">ROUND(J27/$F29,2)</f>
        <v>7004.72</v>
      </c>
    </row>
    <row r="30" spans="1:10" s="19" customFormat="1" ht="12.75" x14ac:dyDescent="0.2">
      <c r="A30" s="3" t="s">
        <v>27</v>
      </c>
      <c r="B30" s="3" t="s">
        <v>704</v>
      </c>
      <c r="C30" s="17" t="s">
        <v>200</v>
      </c>
      <c r="D30" s="2" t="s">
        <v>199</v>
      </c>
      <c r="E30" s="17"/>
      <c r="F30" s="17"/>
      <c r="G30" s="18">
        <v>40.554386323843922</v>
      </c>
      <c r="H30" s="18">
        <v>1.6358042987063597</v>
      </c>
      <c r="I30" s="18">
        <v>4.752103545625654</v>
      </c>
      <c r="J30" s="18">
        <f>($J27/IC!$H27)*100</f>
        <v>46.942294168175934</v>
      </c>
    </row>
    <row r="31" spans="1:10" ht="12.75" x14ac:dyDescent="0.2">
      <c r="A31" s="3" t="s">
        <v>27</v>
      </c>
      <c r="B31" s="3" t="s">
        <v>704</v>
      </c>
      <c r="C31" s="6"/>
      <c r="D31" s="6"/>
      <c r="E31" s="17"/>
      <c r="F31" s="17"/>
      <c r="G31" s="8"/>
      <c r="H31" s="8"/>
      <c r="I31" s="8"/>
      <c r="J31" s="8"/>
    </row>
    <row r="32" spans="1:10" ht="12.75" x14ac:dyDescent="0.2">
      <c r="A32" s="11" t="s">
        <v>37</v>
      </c>
      <c r="B32" s="11" t="s">
        <v>492</v>
      </c>
      <c r="C32" s="12"/>
      <c r="D32" s="7" t="s">
        <v>451</v>
      </c>
      <c r="E32" s="9" t="s">
        <v>453</v>
      </c>
      <c r="F32" s="9"/>
      <c r="G32" s="13"/>
      <c r="H32" s="13"/>
      <c r="I32" s="13"/>
      <c r="J32" s="13"/>
    </row>
    <row r="33" spans="1:10" s="16" customFormat="1" ht="15" x14ac:dyDescent="0.25">
      <c r="A33" s="3" t="s">
        <v>37</v>
      </c>
      <c r="B33" s="3" t="s">
        <v>492</v>
      </c>
      <c r="C33" s="14" t="s">
        <v>201</v>
      </c>
      <c r="D33" s="15" t="s">
        <v>202</v>
      </c>
      <c r="E33" s="14"/>
      <c r="F33" s="15"/>
      <c r="G33" s="1">
        <v>7526874.6600000001</v>
      </c>
      <c r="H33" s="1">
        <v>462788.69</v>
      </c>
      <c r="I33" s="1">
        <v>809780.34</v>
      </c>
      <c r="J33" s="1">
        <f t="shared" ref="J33" si="9">SUM(G33:I33)</f>
        <v>8799443.6900000013</v>
      </c>
    </row>
    <row r="34" spans="1:10" ht="12.75" x14ac:dyDescent="0.2">
      <c r="A34" s="3" t="s">
        <v>37</v>
      </c>
      <c r="B34" s="3" t="s">
        <v>492</v>
      </c>
      <c r="C34" s="6" t="s">
        <v>201</v>
      </c>
      <c r="D34" s="6" t="s">
        <v>697</v>
      </c>
      <c r="E34" s="17"/>
      <c r="F34" s="17">
        <v>1246.5</v>
      </c>
      <c r="G34" s="8">
        <v>6038.41</v>
      </c>
      <c r="H34" s="8">
        <v>371.27</v>
      </c>
      <c r="I34" s="8">
        <v>649.64</v>
      </c>
      <c r="J34" s="8">
        <f t="shared" ref="J34" si="10">ROUND(J33/$F34,2)</f>
        <v>7059.32</v>
      </c>
    </row>
    <row r="35" spans="1:10" ht="12.75" x14ac:dyDescent="0.2">
      <c r="A35" s="3" t="str">
        <f>A34</f>
        <v>0050</v>
      </c>
      <c r="B35" s="3" t="str">
        <f>B34</f>
        <v>ADAMSBENNETT 29J</v>
      </c>
      <c r="C35" s="51" t="str">
        <f>C34</f>
        <v xml:space="preserve">$ </v>
      </c>
      <c r="D35" s="6" t="s">
        <v>698</v>
      </c>
      <c r="F35" s="17">
        <v>1296</v>
      </c>
      <c r="G35" s="8">
        <v>5807.77</v>
      </c>
      <c r="H35" s="8">
        <v>357.09</v>
      </c>
      <c r="I35" s="8">
        <v>624.83000000000004</v>
      </c>
      <c r="J35" s="8">
        <f t="shared" ref="G35:J35" si="11">ROUND(J33/$F35,2)</f>
        <v>6789.69</v>
      </c>
    </row>
    <row r="36" spans="1:10" s="19" customFormat="1" ht="12.75" x14ac:dyDescent="0.2">
      <c r="A36" s="3" t="s">
        <v>37</v>
      </c>
      <c r="B36" s="3" t="s">
        <v>492</v>
      </c>
      <c r="C36" s="17" t="s">
        <v>200</v>
      </c>
      <c r="D36" s="2" t="s">
        <v>199</v>
      </c>
      <c r="E36" s="17"/>
      <c r="F36" s="17"/>
      <c r="G36" s="18">
        <v>47.134258259603172</v>
      </c>
      <c r="H36" s="18">
        <v>2.8980423641176234</v>
      </c>
      <c r="I36" s="18">
        <v>5.0709487540621891</v>
      </c>
      <c r="J36" s="18">
        <f>($J33/IC!$H33)*100</f>
        <v>55.103249377782994</v>
      </c>
    </row>
    <row r="37" spans="1:10" ht="12.75" x14ac:dyDescent="0.2">
      <c r="A37" s="3" t="s">
        <v>37</v>
      </c>
      <c r="B37" s="3" t="s">
        <v>492</v>
      </c>
      <c r="C37" s="6"/>
      <c r="D37" s="6"/>
      <c r="E37" s="17"/>
      <c r="F37" s="17"/>
      <c r="G37" s="8"/>
      <c r="H37" s="8"/>
      <c r="I37" s="8"/>
      <c r="J37" s="8"/>
    </row>
    <row r="38" spans="1:10" ht="12.75" x14ac:dyDescent="0.2">
      <c r="A38" s="11" t="s">
        <v>6</v>
      </c>
      <c r="B38" s="11" t="s">
        <v>493</v>
      </c>
      <c r="C38" s="12"/>
      <c r="D38" s="7" t="s">
        <v>451</v>
      </c>
      <c r="E38" s="9" t="s">
        <v>452</v>
      </c>
      <c r="F38" s="9"/>
      <c r="G38" s="13"/>
      <c r="H38" s="13"/>
      <c r="I38" s="13"/>
      <c r="J38" s="13"/>
    </row>
    <row r="39" spans="1:10" s="16" customFormat="1" ht="15" x14ac:dyDescent="0.25">
      <c r="A39" s="3" t="s">
        <v>6</v>
      </c>
      <c r="B39" s="3" t="s">
        <v>493</v>
      </c>
      <c r="C39" s="14" t="s">
        <v>201</v>
      </c>
      <c r="D39" s="15" t="s">
        <v>202</v>
      </c>
      <c r="E39" s="14"/>
      <c r="F39" s="15"/>
      <c r="G39" s="1">
        <v>5186676.2600000007</v>
      </c>
      <c r="H39" s="1">
        <v>284531.46999999997</v>
      </c>
      <c r="I39" s="1">
        <v>1542178.0200000003</v>
      </c>
      <c r="J39" s="1">
        <f t="shared" ref="J39" si="12">SUM(G39:I39)</f>
        <v>7013385.7500000009</v>
      </c>
    </row>
    <row r="40" spans="1:10" ht="12.75" x14ac:dyDescent="0.2">
      <c r="A40" s="3" t="s">
        <v>6</v>
      </c>
      <c r="B40" s="3" t="s">
        <v>493</v>
      </c>
      <c r="C40" s="6" t="s">
        <v>201</v>
      </c>
      <c r="D40" s="6" t="s">
        <v>697</v>
      </c>
      <c r="E40" s="17"/>
      <c r="F40" s="17">
        <v>1144.5</v>
      </c>
      <c r="G40" s="8">
        <v>4531.83</v>
      </c>
      <c r="H40" s="8">
        <v>248.61</v>
      </c>
      <c r="I40" s="8">
        <v>1347.47</v>
      </c>
      <c r="J40" s="8">
        <f t="shared" ref="J40" si="13">ROUND(J39/$F40,2)</f>
        <v>6127.9</v>
      </c>
    </row>
    <row r="41" spans="1:10" ht="12.75" x14ac:dyDescent="0.2">
      <c r="A41" s="3" t="str">
        <f>A40</f>
        <v>0060</v>
      </c>
      <c r="B41" s="3" t="str">
        <f>B40</f>
        <v>ADAMSSTRASBURG 31</v>
      </c>
      <c r="C41" s="51" t="str">
        <f>C40</f>
        <v xml:space="preserve">$ </v>
      </c>
      <c r="D41" s="6" t="s">
        <v>698</v>
      </c>
      <c r="F41" s="17">
        <v>1209</v>
      </c>
      <c r="G41" s="8">
        <v>4290.05</v>
      </c>
      <c r="H41" s="8">
        <v>235.34</v>
      </c>
      <c r="I41" s="8">
        <v>1275.58</v>
      </c>
      <c r="J41" s="8">
        <f t="shared" ref="G41:J41" si="14">ROUND(J39/$F41,2)</f>
        <v>5800.98</v>
      </c>
    </row>
    <row r="42" spans="1:10" s="19" customFormat="1" ht="12.75" x14ac:dyDescent="0.2">
      <c r="A42" s="3" t="s">
        <v>6</v>
      </c>
      <c r="B42" s="3" t="s">
        <v>493</v>
      </c>
      <c r="C42" s="17" t="s">
        <v>200</v>
      </c>
      <c r="D42" s="2" t="s">
        <v>199</v>
      </c>
      <c r="E42" s="17"/>
      <c r="F42" s="17"/>
      <c r="G42" s="18">
        <v>29.593537224816295</v>
      </c>
      <c r="H42" s="18">
        <v>1.623446736788754</v>
      </c>
      <c r="I42" s="18">
        <v>8.7991808924205905</v>
      </c>
      <c r="J42" s="18">
        <f>($J39/IC!$H39)*100</f>
        <v>40.016164854025639</v>
      </c>
    </row>
    <row r="43" spans="1:10" ht="12.75" x14ac:dyDescent="0.2">
      <c r="A43" s="3" t="s">
        <v>6</v>
      </c>
      <c r="B43" s="3" t="s">
        <v>493</v>
      </c>
      <c r="C43" s="6"/>
      <c r="D43" s="6"/>
      <c r="E43" s="17"/>
      <c r="F43" s="17"/>
      <c r="G43" s="8"/>
      <c r="H43" s="8"/>
      <c r="I43" s="8"/>
      <c r="J43" s="8"/>
    </row>
    <row r="44" spans="1:10" ht="12.75" x14ac:dyDescent="0.2">
      <c r="A44" s="11" t="s">
        <v>11</v>
      </c>
      <c r="B44" s="11" t="s">
        <v>494</v>
      </c>
      <c r="C44" s="12"/>
      <c r="D44" s="7" t="s">
        <v>451</v>
      </c>
      <c r="E44" s="9" t="s">
        <v>706</v>
      </c>
      <c r="F44" s="9"/>
      <c r="G44" s="13"/>
      <c r="H44" s="13"/>
      <c r="I44" s="13"/>
      <c r="J44" s="13"/>
    </row>
    <row r="45" spans="1:10" s="16" customFormat="1" ht="15" x14ac:dyDescent="0.25">
      <c r="A45" s="3" t="s">
        <v>11</v>
      </c>
      <c r="B45" s="3" t="s">
        <v>494</v>
      </c>
      <c r="C45" s="14" t="s">
        <v>201</v>
      </c>
      <c r="D45" s="15" t="s">
        <v>202</v>
      </c>
      <c r="E45" s="14"/>
      <c r="F45" s="15"/>
      <c r="G45" s="1">
        <v>60303021.07</v>
      </c>
      <c r="H45" s="1">
        <v>3962862.55</v>
      </c>
      <c r="I45" s="1">
        <v>7262313.9000000004</v>
      </c>
      <c r="J45" s="1">
        <f t="shared" ref="J45" si="15">SUM(G45:I45)</f>
        <v>71528197.519999996</v>
      </c>
    </row>
    <row r="46" spans="1:10" ht="12.75" x14ac:dyDescent="0.2">
      <c r="A46" s="3" t="s">
        <v>11</v>
      </c>
      <c r="B46" s="3" t="s">
        <v>494</v>
      </c>
      <c r="C46" s="6" t="s">
        <v>201</v>
      </c>
      <c r="D46" s="6" t="s">
        <v>697</v>
      </c>
      <c r="E46" s="17"/>
      <c r="F46" s="17">
        <v>8419.7999999999993</v>
      </c>
      <c r="G46" s="8">
        <v>7162.05</v>
      </c>
      <c r="H46" s="8">
        <v>470.66</v>
      </c>
      <c r="I46" s="8">
        <v>862.53</v>
      </c>
      <c r="J46" s="8">
        <f t="shared" ref="J46" si="16">ROUND(J45/$F46,2)</f>
        <v>8495.24</v>
      </c>
    </row>
    <row r="47" spans="1:10" ht="12.75" x14ac:dyDescent="0.2">
      <c r="A47" s="3" t="str">
        <f>A46</f>
        <v>0070</v>
      </c>
      <c r="B47" s="3" t="str">
        <f>B46</f>
        <v xml:space="preserve">ADAMSWESTMINSTER </v>
      </c>
      <c r="C47" s="51" t="str">
        <f>C46</f>
        <v xml:space="preserve">$ </v>
      </c>
      <c r="D47" s="6" t="s">
        <v>698</v>
      </c>
      <c r="F47" s="17">
        <v>8004</v>
      </c>
      <c r="G47" s="8">
        <v>7534.11</v>
      </c>
      <c r="H47" s="8">
        <v>495.11</v>
      </c>
      <c r="I47" s="8">
        <v>907.34</v>
      </c>
      <c r="J47" s="8">
        <f t="shared" ref="G47:J47" si="17">ROUND(J45/$F47,2)</f>
        <v>8936.56</v>
      </c>
    </row>
    <row r="48" spans="1:10" s="19" customFormat="1" ht="12.75" x14ac:dyDescent="0.2">
      <c r="A48" s="3" t="s">
        <v>11</v>
      </c>
      <c r="B48" s="3" t="s">
        <v>494</v>
      </c>
      <c r="C48" s="17" t="s">
        <v>200</v>
      </c>
      <c r="D48" s="2" t="s">
        <v>199</v>
      </c>
      <c r="E48" s="17"/>
      <c r="F48" s="17"/>
      <c r="G48" s="18">
        <v>36.83160907876681</v>
      </c>
      <c r="H48" s="18">
        <v>2.4204194364500515</v>
      </c>
      <c r="I48" s="18">
        <v>4.435643551947412</v>
      </c>
      <c r="J48" s="18">
        <f>($J45/IC!$H45)*100</f>
        <v>43.687672067164272</v>
      </c>
    </row>
    <row r="49" spans="1:10" ht="12.75" x14ac:dyDescent="0.2">
      <c r="A49" s="3" t="s">
        <v>11</v>
      </c>
      <c r="B49" s="3" t="s">
        <v>494</v>
      </c>
      <c r="C49" s="6"/>
      <c r="D49" s="6"/>
      <c r="E49" s="17"/>
      <c r="F49" s="17"/>
      <c r="G49" s="8"/>
      <c r="H49" s="8"/>
      <c r="I49" s="8"/>
      <c r="J49" s="8"/>
    </row>
    <row r="50" spans="1:10" ht="12.75" x14ac:dyDescent="0.2">
      <c r="A50" s="11" t="s">
        <v>15</v>
      </c>
      <c r="B50" s="11" t="s">
        <v>495</v>
      </c>
      <c r="C50" s="12"/>
      <c r="D50" s="7" t="s">
        <v>449</v>
      </c>
      <c r="E50" s="9" t="s">
        <v>450</v>
      </c>
      <c r="F50" s="9"/>
      <c r="G50" s="13"/>
      <c r="H50" s="13"/>
      <c r="I50" s="13"/>
      <c r="J50" s="13"/>
    </row>
    <row r="51" spans="1:10" s="16" customFormat="1" ht="15" x14ac:dyDescent="0.25">
      <c r="A51" s="3" t="s">
        <v>15</v>
      </c>
      <c r="B51" s="3" t="s">
        <v>495</v>
      </c>
      <c r="C51" s="14" t="s">
        <v>201</v>
      </c>
      <c r="D51" s="15" t="s">
        <v>202</v>
      </c>
      <c r="E51" s="14"/>
      <c r="F51" s="15"/>
      <c r="G51" s="1">
        <v>6303854.3700000001</v>
      </c>
      <c r="H51" s="1">
        <v>802906.06</v>
      </c>
      <c r="I51" s="1">
        <v>834490.49</v>
      </c>
      <c r="J51" s="1">
        <f t="shared" ref="J51" si="18">SUM(G51:I51)</f>
        <v>7941250.9199999999</v>
      </c>
    </row>
    <row r="52" spans="1:10" ht="12.75" x14ac:dyDescent="0.2">
      <c r="A52" s="3" t="s">
        <v>15</v>
      </c>
      <c r="B52" s="3" t="s">
        <v>495</v>
      </c>
      <c r="C52" s="6" t="s">
        <v>201</v>
      </c>
      <c r="D52" s="6" t="s">
        <v>697</v>
      </c>
      <c r="E52" s="17"/>
      <c r="F52" s="17">
        <v>2311.1999999999998</v>
      </c>
      <c r="G52" s="8">
        <v>2727.52</v>
      </c>
      <c r="H52" s="8">
        <v>347.4</v>
      </c>
      <c r="I52" s="8">
        <v>361.06</v>
      </c>
      <c r="J52" s="8">
        <f t="shared" ref="J52" si="19">ROUND(J51/$F52,2)</f>
        <v>3435.99</v>
      </c>
    </row>
    <row r="53" spans="1:10" ht="12.75" x14ac:dyDescent="0.2">
      <c r="A53" s="3" t="str">
        <f>A52</f>
        <v>0100</v>
      </c>
      <c r="B53" s="3" t="str">
        <f>B52</f>
        <v>ALAMOALAMOSA RE-1</v>
      </c>
      <c r="C53" s="51" t="str">
        <f>C52</f>
        <v xml:space="preserve">$ </v>
      </c>
      <c r="D53" s="6" t="s">
        <v>698</v>
      </c>
      <c r="F53" s="17">
        <v>2116</v>
      </c>
      <c r="G53" s="8">
        <v>2979.14</v>
      </c>
      <c r="H53" s="8">
        <v>379.45</v>
      </c>
      <c r="I53" s="8">
        <v>394.37</v>
      </c>
      <c r="J53" s="8">
        <f t="shared" ref="G53:J53" si="20">ROUND(J51/$F53,2)</f>
        <v>3752.95</v>
      </c>
    </row>
    <row r="54" spans="1:10" s="19" customFormat="1" ht="12.75" x14ac:dyDescent="0.2">
      <c r="A54" s="3" t="s">
        <v>15</v>
      </c>
      <c r="B54" s="3" t="s">
        <v>495</v>
      </c>
      <c r="C54" s="17" t="s">
        <v>200</v>
      </c>
      <c r="D54" s="2" t="s">
        <v>199</v>
      </c>
      <c r="E54" s="17"/>
      <c r="F54" s="17"/>
      <c r="G54" s="18">
        <v>17.073993035777708</v>
      </c>
      <c r="H54" s="18">
        <v>2.1746715060652204</v>
      </c>
      <c r="I54" s="18">
        <v>2.2602179521292984</v>
      </c>
      <c r="J54" s="18">
        <f>($J51/IC!$H51)*100</f>
        <v>21.508882493972227</v>
      </c>
    </row>
    <row r="55" spans="1:10" ht="12.75" x14ac:dyDescent="0.2">
      <c r="A55" s="3" t="s">
        <v>15</v>
      </c>
      <c r="B55" s="3" t="s">
        <v>495</v>
      </c>
      <c r="C55" s="6"/>
      <c r="D55" s="6"/>
      <c r="E55" s="17"/>
      <c r="F55" s="17"/>
      <c r="G55" s="8"/>
      <c r="H55" s="8"/>
      <c r="I55" s="8"/>
      <c r="J55" s="8"/>
    </row>
    <row r="56" spans="1:10" ht="12.75" x14ac:dyDescent="0.2">
      <c r="A56" s="11" t="s">
        <v>150</v>
      </c>
      <c r="B56" s="11" t="s">
        <v>496</v>
      </c>
      <c r="C56" s="12"/>
      <c r="D56" s="7" t="s">
        <v>449</v>
      </c>
      <c r="E56" s="9" t="s">
        <v>448</v>
      </c>
      <c r="F56" s="9"/>
      <c r="G56" s="13"/>
      <c r="H56" s="13"/>
      <c r="I56" s="13"/>
      <c r="J56" s="13"/>
    </row>
    <row r="57" spans="1:10" s="16" customFormat="1" ht="15" x14ac:dyDescent="0.25">
      <c r="A57" s="3" t="s">
        <v>150</v>
      </c>
      <c r="B57" s="3" t="s">
        <v>496</v>
      </c>
      <c r="C57" s="14" t="s">
        <v>201</v>
      </c>
      <c r="D57" s="15" t="s">
        <v>202</v>
      </c>
      <c r="E57" s="14"/>
      <c r="F57" s="15"/>
      <c r="G57" s="1">
        <v>1596186.4200000002</v>
      </c>
      <c r="H57" s="1">
        <v>177418.04</v>
      </c>
      <c r="I57" s="1">
        <v>485600.16</v>
      </c>
      <c r="J57" s="1">
        <f t="shared" ref="J57" si="21">SUM(G57:I57)</f>
        <v>2259204.62</v>
      </c>
    </row>
    <row r="58" spans="1:10" ht="12.75" x14ac:dyDescent="0.2">
      <c r="A58" s="3" t="s">
        <v>150</v>
      </c>
      <c r="B58" s="3" t="s">
        <v>496</v>
      </c>
      <c r="C58" s="6" t="s">
        <v>201</v>
      </c>
      <c r="D58" s="6" t="s">
        <v>697</v>
      </c>
      <c r="E58" s="17"/>
      <c r="F58" s="17">
        <v>257.7</v>
      </c>
      <c r="G58" s="8">
        <v>6193.97</v>
      </c>
      <c r="H58" s="8">
        <v>688.47</v>
      </c>
      <c r="I58" s="8">
        <v>1884.36</v>
      </c>
      <c r="J58" s="8">
        <f t="shared" ref="J58" si="22">ROUND(J57/$F58,2)</f>
        <v>8766.7999999999993</v>
      </c>
    </row>
    <row r="59" spans="1:10" ht="12.75" x14ac:dyDescent="0.2">
      <c r="A59" s="3" t="str">
        <f>A58</f>
        <v>0110</v>
      </c>
      <c r="B59" s="3" t="str">
        <f>B58</f>
        <v>ALAMOSANGRE DE CR</v>
      </c>
      <c r="C59" s="51" t="str">
        <f>C58</f>
        <v xml:space="preserve">$ </v>
      </c>
      <c r="D59" s="6" t="s">
        <v>698</v>
      </c>
      <c r="F59" s="17">
        <v>262</v>
      </c>
      <c r="G59" s="8">
        <v>6092.31</v>
      </c>
      <c r="H59" s="8">
        <v>677.17</v>
      </c>
      <c r="I59" s="8">
        <v>1853.44</v>
      </c>
      <c r="J59" s="8">
        <f t="shared" ref="G59:J59" si="23">ROUND(J57/$F59,2)</f>
        <v>8622.92</v>
      </c>
    </row>
    <row r="60" spans="1:10" s="19" customFormat="1" ht="12.75" x14ac:dyDescent="0.2">
      <c r="A60" s="3" t="s">
        <v>150</v>
      </c>
      <c r="B60" s="3" t="s">
        <v>496</v>
      </c>
      <c r="C60" s="17" t="s">
        <v>200</v>
      </c>
      <c r="D60" s="2" t="s">
        <v>199</v>
      </c>
      <c r="E60" s="17"/>
      <c r="F60" s="17"/>
      <c r="G60" s="18">
        <v>28.190984947544376</v>
      </c>
      <c r="H60" s="18">
        <v>3.1334618766289379</v>
      </c>
      <c r="I60" s="18">
        <v>8.5764085131642318</v>
      </c>
      <c r="J60" s="18">
        <f>($J57/IC!$H57)*100</f>
        <v>39.900855337337546</v>
      </c>
    </row>
    <row r="61" spans="1:10" ht="12.75" x14ac:dyDescent="0.2">
      <c r="A61" s="3" t="s">
        <v>150</v>
      </c>
      <c r="B61" s="3" t="s">
        <v>496</v>
      </c>
      <c r="C61" s="6"/>
      <c r="D61" s="6"/>
      <c r="E61" s="17"/>
      <c r="F61" s="17"/>
      <c r="G61" s="8"/>
      <c r="H61" s="8"/>
      <c r="I61" s="8"/>
      <c r="J61" s="8"/>
    </row>
    <row r="62" spans="1:10" ht="12.75" x14ac:dyDescent="0.2">
      <c r="A62" s="11" t="s">
        <v>52</v>
      </c>
      <c r="B62" s="11" t="s">
        <v>497</v>
      </c>
      <c r="C62" s="12"/>
      <c r="D62" s="7" t="s">
        <v>441</v>
      </c>
      <c r="E62" s="9" t="s">
        <v>447</v>
      </c>
      <c r="F62" s="9"/>
      <c r="G62" s="13"/>
      <c r="H62" s="13"/>
      <c r="I62" s="13"/>
      <c r="J62" s="13"/>
    </row>
    <row r="63" spans="1:10" s="16" customFormat="1" ht="15" x14ac:dyDescent="0.25">
      <c r="A63" s="3" t="s">
        <v>52</v>
      </c>
      <c r="B63" s="3" t="s">
        <v>497</v>
      </c>
      <c r="C63" s="14" t="s">
        <v>201</v>
      </c>
      <c r="D63" s="15" t="s">
        <v>202</v>
      </c>
      <c r="E63" s="14"/>
      <c r="F63" s="15"/>
      <c r="G63" s="1">
        <v>34599173.420000002</v>
      </c>
      <c r="H63" s="1">
        <v>2450039.52</v>
      </c>
      <c r="I63" s="1">
        <v>4403051.2899999991</v>
      </c>
      <c r="J63" s="1">
        <f t="shared" ref="J63" si="24">SUM(G63:I63)</f>
        <v>41452264.230000004</v>
      </c>
    </row>
    <row r="64" spans="1:10" ht="12.75" x14ac:dyDescent="0.2">
      <c r="A64" s="3" t="s">
        <v>52</v>
      </c>
      <c r="B64" s="3" t="s">
        <v>497</v>
      </c>
      <c r="C64" s="6" t="s">
        <v>201</v>
      </c>
      <c r="D64" s="6" t="s">
        <v>697</v>
      </c>
      <c r="E64" s="17"/>
      <c r="F64" s="17">
        <v>2387.9</v>
      </c>
      <c r="G64" s="8">
        <v>14489.37</v>
      </c>
      <c r="H64" s="8">
        <v>1026.02</v>
      </c>
      <c r="I64" s="8">
        <v>1843.9</v>
      </c>
      <c r="J64" s="8">
        <f t="shared" ref="J64" si="25">ROUND(J63/$F64,2)</f>
        <v>17359.3</v>
      </c>
    </row>
    <row r="65" spans="1:10" ht="12.75" x14ac:dyDescent="0.2">
      <c r="A65" s="3" t="str">
        <f>A64</f>
        <v>0120</v>
      </c>
      <c r="B65" s="3" t="str">
        <f>B64</f>
        <v>ARAPAENGLEWOOD 1</v>
      </c>
      <c r="C65" s="51" t="str">
        <f>C64</f>
        <v xml:space="preserve">$ </v>
      </c>
      <c r="D65" s="6" t="s">
        <v>698</v>
      </c>
      <c r="F65" s="17">
        <v>2441</v>
      </c>
      <c r="G65" s="8">
        <v>14174.18</v>
      </c>
      <c r="H65" s="8">
        <v>1003.7</v>
      </c>
      <c r="I65" s="8">
        <v>1803.79</v>
      </c>
      <c r="J65" s="8">
        <f t="shared" ref="G65:J65" si="26">ROUND(J63/$F65,2)</f>
        <v>16981.669999999998</v>
      </c>
    </row>
    <row r="66" spans="1:10" s="19" customFormat="1" ht="12.75" x14ac:dyDescent="0.2">
      <c r="A66" s="3" t="s">
        <v>52</v>
      </c>
      <c r="B66" s="3" t="s">
        <v>497</v>
      </c>
      <c r="C66" s="17" t="s">
        <v>200</v>
      </c>
      <c r="D66" s="2" t="s">
        <v>199</v>
      </c>
      <c r="E66" s="17"/>
      <c r="F66" s="17"/>
      <c r="G66" s="18">
        <v>59.17785864895594</v>
      </c>
      <c r="H66" s="18">
        <v>4.1905074042926618</v>
      </c>
      <c r="I66" s="18">
        <v>7.530906698282708</v>
      </c>
      <c r="J66" s="18">
        <f>($J63/IC!$H63)*100</f>
        <v>70.899272751531313</v>
      </c>
    </row>
    <row r="67" spans="1:10" ht="12.75" x14ac:dyDescent="0.2">
      <c r="A67" s="3" t="s">
        <v>52</v>
      </c>
      <c r="B67" s="3" t="s">
        <v>497</v>
      </c>
      <c r="C67" s="6"/>
      <c r="D67" s="6"/>
      <c r="E67" s="17"/>
      <c r="F67" s="17"/>
      <c r="G67" s="8"/>
      <c r="H67" s="8"/>
      <c r="I67" s="8"/>
      <c r="J67" s="8"/>
    </row>
    <row r="68" spans="1:10" ht="12.75" x14ac:dyDescent="0.2">
      <c r="A68" s="11" t="s">
        <v>195</v>
      </c>
      <c r="B68" s="11" t="s">
        <v>498</v>
      </c>
      <c r="C68" s="12"/>
      <c r="D68" s="7" t="s">
        <v>441</v>
      </c>
      <c r="E68" s="9" t="s">
        <v>446</v>
      </c>
      <c r="F68" s="9"/>
      <c r="G68" s="13"/>
      <c r="H68" s="13"/>
      <c r="I68" s="13"/>
      <c r="J68" s="13"/>
    </row>
    <row r="69" spans="1:10" s="16" customFormat="1" ht="15" x14ac:dyDescent="0.25">
      <c r="A69" s="3" t="s">
        <v>195</v>
      </c>
      <c r="B69" s="3" t="s">
        <v>498</v>
      </c>
      <c r="C69" s="14" t="s">
        <v>201</v>
      </c>
      <c r="D69" s="15" t="s">
        <v>202</v>
      </c>
      <c r="E69" s="14"/>
      <c r="F69" s="15"/>
      <c r="G69" s="1">
        <v>11256981.41</v>
      </c>
      <c r="H69" s="1">
        <v>863847.87</v>
      </c>
      <c r="I69" s="1">
        <v>1005902.8099999999</v>
      </c>
      <c r="J69" s="1">
        <f t="shared" ref="J69" si="27">SUM(G69:I69)</f>
        <v>13126732.09</v>
      </c>
    </row>
    <row r="70" spans="1:10" ht="12.75" x14ac:dyDescent="0.2">
      <c r="A70" s="3" t="s">
        <v>195</v>
      </c>
      <c r="B70" s="3" t="s">
        <v>498</v>
      </c>
      <c r="C70" s="6" t="s">
        <v>201</v>
      </c>
      <c r="D70" s="6" t="s">
        <v>697</v>
      </c>
      <c r="E70" s="17"/>
      <c r="F70" s="17">
        <v>1182.2</v>
      </c>
      <c r="G70" s="8">
        <v>9522.06</v>
      </c>
      <c r="H70" s="8">
        <v>730.71</v>
      </c>
      <c r="I70" s="8">
        <v>850.87</v>
      </c>
      <c r="J70" s="8">
        <f t="shared" ref="J70" si="28">ROUND(J69/$F70,2)</f>
        <v>11103.65</v>
      </c>
    </row>
    <row r="71" spans="1:10" ht="12.75" x14ac:dyDescent="0.2">
      <c r="A71" s="3" t="str">
        <f>A70</f>
        <v>0123</v>
      </c>
      <c r="B71" s="3" t="str">
        <f>B70</f>
        <v>ARAPASHERIDAN 2</v>
      </c>
      <c r="C71" s="51" t="str">
        <f>C70</f>
        <v xml:space="preserve">$ </v>
      </c>
      <c r="D71" s="6" t="s">
        <v>698</v>
      </c>
      <c r="F71" s="17">
        <v>1125</v>
      </c>
      <c r="G71" s="8">
        <v>10006.209999999999</v>
      </c>
      <c r="H71" s="8">
        <v>767.86</v>
      </c>
      <c r="I71" s="8">
        <v>894.14</v>
      </c>
      <c r="J71" s="8">
        <f t="shared" ref="G71:J71" si="29">ROUND(J69/$F71,2)</f>
        <v>11668.21</v>
      </c>
    </row>
    <row r="72" spans="1:10" ht="12.75" x14ac:dyDescent="0.2">
      <c r="A72" s="3" t="s">
        <v>195</v>
      </c>
      <c r="B72" s="3" t="s">
        <v>498</v>
      </c>
      <c r="C72" s="6" t="s">
        <v>200</v>
      </c>
      <c r="D72" s="10" t="s">
        <v>199</v>
      </c>
      <c r="E72" s="17"/>
      <c r="F72" s="17"/>
      <c r="G72" s="18">
        <v>35.097597602267349</v>
      </c>
      <c r="H72" s="18">
        <v>2.6933494714579758</v>
      </c>
      <c r="I72" s="18">
        <v>3.1362556947111444</v>
      </c>
      <c r="J72" s="18">
        <f>($J69/IC!$H69)*100</f>
        <v>40.927202768436473</v>
      </c>
    </row>
    <row r="73" spans="1:10" ht="12.75" x14ac:dyDescent="0.2">
      <c r="A73" s="3" t="s">
        <v>195</v>
      </c>
      <c r="B73" s="3" t="s">
        <v>498</v>
      </c>
      <c r="C73" s="6"/>
      <c r="D73" s="6"/>
      <c r="E73" s="17"/>
      <c r="F73" s="17"/>
      <c r="G73" s="8"/>
      <c r="H73" s="8"/>
      <c r="I73" s="8"/>
      <c r="J73" s="8"/>
    </row>
    <row r="74" spans="1:10" ht="12.75" x14ac:dyDescent="0.2">
      <c r="A74" s="11" t="s">
        <v>154</v>
      </c>
      <c r="B74" s="11" t="s">
        <v>499</v>
      </c>
      <c r="C74" s="12"/>
      <c r="D74" s="7" t="s">
        <v>441</v>
      </c>
      <c r="E74" s="9" t="s">
        <v>445</v>
      </c>
      <c r="F74" s="9"/>
      <c r="G74" s="13"/>
      <c r="H74" s="13"/>
      <c r="I74" s="13"/>
      <c r="J74" s="13"/>
    </row>
    <row r="75" spans="1:10" s="16" customFormat="1" ht="15" x14ac:dyDescent="0.25">
      <c r="A75" s="3" t="s">
        <v>154</v>
      </c>
      <c r="B75" s="3" t="s">
        <v>499</v>
      </c>
      <c r="C75" s="14" t="s">
        <v>201</v>
      </c>
      <c r="D75" s="15" t="s">
        <v>202</v>
      </c>
      <c r="E75" s="14"/>
      <c r="F75" s="15"/>
      <c r="G75" s="1">
        <v>328360637.12999994</v>
      </c>
      <c r="H75" s="1">
        <v>24423956.609999999</v>
      </c>
      <c r="I75" s="1">
        <v>61222901.970000006</v>
      </c>
      <c r="J75" s="1">
        <f t="shared" ref="J75" si="30">SUM(G75:I75)</f>
        <v>414007495.70999998</v>
      </c>
    </row>
    <row r="76" spans="1:10" ht="12.75" x14ac:dyDescent="0.2">
      <c r="A76" s="3" t="s">
        <v>154</v>
      </c>
      <c r="B76" s="3" t="s">
        <v>499</v>
      </c>
      <c r="C76" s="6" t="s">
        <v>201</v>
      </c>
      <c r="D76" s="6" t="s">
        <v>697</v>
      </c>
      <c r="E76" s="17"/>
      <c r="F76" s="17">
        <v>53042</v>
      </c>
      <c r="G76" s="8">
        <v>6190.58</v>
      </c>
      <c r="H76" s="8">
        <v>460.46</v>
      </c>
      <c r="I76" s="8">
        <v>1154.23</v>
      </c>
      <c r="J76" s="8">
        <f t="shared" ref="J76" si="31">ROUND(J75/$F76,2)</f>
        <v>7805.28</v>
      </c>
    </row>
    <row r="77" spans="1:10" ht="12.75" x14ac:dyDescent="0.2">
      <c r="A77" s="3" t="str">
        <f>A76</f>
        <v>0130</v>
      </c>
      <c r="B77" s="3" t="str">
        <f>B76</f>
        <v>ARAPACHERRY CREEK</v>
      </c>
      <c r="C77" s="51" t="str">
        <f>C76</f>
        <v xml:space="preserve">$ </v>
      </c>
      <c r="D77" s="6" t="s">
        <v>698</v>
      </c>
      <c r="F77" s="17">
        <v>52948</v>
      </c>
      <c r="G77" s="8">
        <v>6201.57</v>
      </c>
      <c r="H77" s="8">
        <v>461.28</v>
      </c>
      <c r="I77" s="8">
        <v>1156.28</v>
      </c>
      <c r="J77" s="8">
        <f t="shared" ref="G77:J77" si="32">ROUND(J75/$F77,2)</f>
        <v>7819.13</v>
      </c>
    </row>
    <row r="78" spans="1:10" s="19" customFormat="1" ht="12.75" x14ac:dyDescent="0.2">
      <c r="A78" s="3" t="s">
        <v>154</v>
      </c>
      <c r="B78" s="3" t="s">
        <v>499</v>
      </c>
      <c r="C78" s="17" t="s">
        <v>200</v>
      </c>
      <c r="D78" s="2" t="s">
        <v>199</v>
      </c>
      <c r="E78" s="17"/>
      <c r="F78" s="17"/>
      <c r="G78" s="18">
        <v>37.004216269801049</v>
      </c>
      <c r="H78" s="18">
        <v>2.7524290988717421</v>
      </c>
      <c r="I78" s="18">
        <v>6.8994430177871227</v>
      </c>
      <c r="J78" s="18">
        <f>($J75/IC!$H75)*100</f>
        <v>46.656088386459921</v>
      </c>
    </row>
    <row r="79" spans="1:10" ht="12.75" x14ac:dyDescent="0.2">
      <c r="A79" s="3" t="s">
        <v>154</v>
      </c>
      <c r="B79" s="3" t="s">
        <v>499</v>
      </c>
      <c r="C79" s="6"/>
      <c r="D79" s="6"/>
      <c r="E79" s="17"/>
      <c r="F79" s="17"/>
      <c r="G79" s="8"/>
      <c r="H79" s="8"/>
      <c r="I79" s="8"/>
      <c r="J79" s="8"/>
    </row>
    <row r="80" spans="1:10" ht="12.75" x14ac:dyDescent="0.2">
      <c r="A80" s="11" t="s">
        <v>192</v>
      </c>
      <c r="B80" s="11" t="s">
        <v>500</v>
      </c>
      <c r="C80" s="12"/>
      <c r="D80" s="7" t="s">
        <v>441</v>
      </c>
      <c r="E80" s="9" t="s">
        <v>444</v>
      </c>
      <c r="F80" s="9"/>
      <c r="G80" s="13"/>
      <c r="H80" s="13"/>
      <c r="I80" s="13"/>
      <c r="J80" s="13"/>
    </row>
    <row r="81" spans="1:10" s="16" customFormat="1" ht="15" x14ac:dyDescent="0.25">
      <c r="A81" s="3" t="s">
        <v>192</v>
      </c>
      <c r="B81" s="3" t="s">
        <v>500</v>
      </c>
      <c r="C81" s="14" t="s">
        <v>201</v>
      </c>
      <c r="D81" s="15" t="s">
        <v>202</v>
      </c>
      <c r="E81" s="14"/>
      <c r="F81" s="15"/>
      <c r="G81" s="1">
        <v>122622084.42</v>
      </c>
      <c r="H81" s="1">
        <v>9016385.2400000002</v>
      </c>
      <c r="I81" s="1">
        <v>22750011.660000004</v>
      </c>
      <c r="J81" s="1">
        <f t="shared" ref="J81" si="33">SUM(G81:I81)</f>
        <v>154388481.31999999</v>
      </c>
    </row>
    <row r="82" spans="1:10" ht="12.75" x14ac:dyDescent="0.2">
      <c r="A82" s="3" t="s">
        <v>192</v>
      </c>
      <c r="B82" s="3" t="s">
        <v>500</v>
      </c>
      <c r="C82" s="6" t="s">
        <v>201</v>
      </c>
      <c r="D82" s="6" t="s">
        <v>697</v>
      </c>
      <c r="E82" s="17"/>
      <c r="F82" s="17">
        <v>13947.5</v>
      </c>
      <c r="G82" s="8">
        <v>8791.69</v>
      </c>
      <c r="H82" s="8">
        <v>646.45000000000005</v>
      </c>
      <c r="I82" s="8">
        <v>1631.12</v>
      </c>
      <c r="J82" s="8">
        <f t="shared" ref="J82" si="34">ROUND(J81/$F82,2)</f>
        <v>11069.26</v>
      </c>
    </row>
    <row r="83" spans="1:10" ht="12.75" x14ac:dyDescent="0.2">
      <c r="A83" s="3" t="str">
        <f>A82</f>
        <v>0140</v>
      </c>
      <c r="B83" s="3" t="str">
        <f>B82</f>
        <v>ARAPALITTLETON 6</v>
      </c>
      <c r="C83" s="51" t="str">
        <f>C82</f>
        <v xml:space="preserve">$ </v>
      </c>
      <c r="D83" s="6" t="s">
        <v>698</v>
      </c>
      <c r="F83" s="17">
        <v>13450</v>
      </c>
      <c r="G83" s="8">
        <v>9116.8799999999992</v>
      </c>
      <c r="H83" s="8">
        <v>670.36</v>
      </c>
      <c r="I83" s="8">
        <v>1691.45</v>
      </c>
      <c r="J83" s="8">
        <f t="shared" ref="G83:J83" si="35">ROUND(J81/$F83,2)</f>
        <v>11478.7</v>
      </c>
    </row>
    <row r="84" spans="1:10" s="19" customFormat="1" ht="12.75" x14ac:dyDescent="0.2">
      <c r="A84" s="3" t="s">
        <v>192</v>
      </c>
      <c r="B84" s="3" t="s">
        <v>500</v>
      </c>
      <c r="C84" s="17" t="s">
        <v>200</v>
      </c>
      <c r="D84" s="2" t="s">
        <v>199</v>
      </c>
      <c r="E84" s="17"/>
      <c r="F84" s="17"/>
      <c r="G84" s="18">
        <v>49.343799222373356</v>
      </c>
      <c r="H84" s="18">
        <v>3.6282428658631232</v>
      </c>
      <c r="I84" s="18">
        <v>9.1547294516109083</v>
      </c>
      <c r="J84" s="18">
        <f>($J81/IC!$H81)*100</f>
        <v>62.126771539847383</v>
      </c>
    </row>
    <row r="85" spans="1:10" ht="12.75" x14ac:dyDescent="0.2">
      <c r="A85" s="3" t="s">
        <v>192</v>
      </c>
      <c r="B85" s="3" t="s">
        <v>500</v>
      </c>
      <c r="C85" s="6"/>
      <c r="D85" s="6"/>
      <c r="E85" s="17"/>
      <c r="F85" s="17"/>
      <c r="G85" s="8"/>
      <c r="H85" s="8"/>
      <c r="I85" s="8"/>
      <c r="J85" s="8"/>
    </row>
    <row r="86" spans="1:10" ht="12.75" x14ac:dyDescent="0.2">
      <c r="A86" s="11" t="s">
        <v>103</v>
      </c>
      <c r="B86" s="11" t="s">
        <v>501</v>
      </c>
      <c r="C86" s="12"/>
      <c r="D86" s="7" t="s">
        <v>441</v>
      </c>
      <c r="E86" s="9" t="s">
        <v>443</v>
      </c>
      <c r="F86" s="9"/>
      <c r="G86" s="13"/>
      <c r="H86" s="13"/>
      <c r="I86" s="13"/>
      <c r="J86" s="13"/>
    </row>
    <row r="87" spans="1:10" s="16" customFormat="1" ht="15" x14ac:dyDescent="0.25">
      <c r="A87" s="3" t="s">
        <v>103</v>
      </c>
      <c r="B87" s="3" t="s">
        <v>501</v>
      </c>
      <c r="C87" s="14" t="s">
        <v>201</v>
      </c>
      <c r="D87" s="15" t="s">
        <v>202</v>
      </c>
      <c r="E87" s="14"/>
      <c r="F87" s="15"/>
      <c r="G87" s="1">
        <v>1969442.86</v>
      </c>
      <c r="H87" s="1">
        <v>125805.3</v>
      </c>
      <c r="I87" s="1">
        <v>313534.85000000003</v>
      </c>
      <c r="J87" s="1">
        <f t="shared" ref="J87" si="36">SUM(G87:I87)</f>
        <v>2408783.0100000002</v>
      </c>
    </row>
    <row r="88" spans="1:10" ht="12.75" x14ac:dyDescent="0.2">
      <c r="A88" s="3" t="s">
        <v>103</v>
      </c>
      <c r="B88" s="3" t="s">
        <v>501</v>
      </c>
      <c r="C88" s="6" t="s">
        <v>201</v>
      </c>
      <c r="D88" s="6" t="s">
        <v>697</v>
      </c>
      <c r="E88" s="17"/>
      <c r="F88" s="17">
        <v>306.5</v>
      </c>
      <c r="G88" s="8">
        <v>6425.59</v>
      </c>
      <c r="H88" s="8">
        <v>410.46</v>
      </c>
      <c r="I88" s="8">
        <v>1022.95</v>
      </c>
      <c r="J88" s="8">
        <f t="shared" ref="J88" si="37">ROUND(J87/$F88,2)</f>
        <v>7859</v>
      </c>
    </row>
    <row r="89" spans="1:10" ht="12.75" x14ac:dyDescent="0.2">
      <c r="A89" s="3" t="str">
        <f>A88</f>
        <v>0170</v>
      </c>
      <c r="B89" s="3" t="str">
        <f>B88</f>
        <v>ARAPADEER TRAIL 2</v>
      </c>
      <c r="C89" s="51" t="str">
        <f>C88</f>
        <v xml:space="preserve">$ </v>
      </c>
      <c r="D89" s="6" t="s">
        <v>698</v>
      </c>
      <c r="F89" s="17">
        <v>325</v>
      </c>
      <c r="G89" s="8">
        <v>6059.82</v>
      </c>
      <c r="H89" s="8">
        <v>387.09</v>
      </c>
      <c r="I89" s="8">
        <v>964.72</v>
      </c>
      <c r="J89" s="8">
        <f t="shared" ref="G89:J89" si="38">ROUND(J87/$F89,2)</f>
        <v>7411.64</v>
      </c>
    </row>
    <row r="90" spans="1:10" s="19" customFormat="1" ht="12.75" x14ac:dyDescent="0.2">
      <c r="A90" s="3" t="s">
        <v>103</v>
      </c>
      <c r="B90" s="3" t="s">
        <v>501</v>
      </c>
      <c r="C90" s="17" t="s">
        <v>200</v>
      </c>
      <c r="D90" s="2" t="s">
        <v>199</v>
      </c>
      <c r="E90" s="17"/>
      <c r="F90" s="17"/>
      <c r="G90" s="18">
        <v>33.501778426185986</v>
      </c>
      <c r="H90" s="18">
        <v>2.1400475083800381</v>
      </c>
      <c r="I90" s="18">
        <v>5.3334754142536838</v>
      </c>
      <c r="J90" s="18">
        <f>($J87/IC!$H87)*100</f>
        <v>40.975301348819713</v>
      </c>
    </row>
    <row r="91" spans="1:10" ht="12.75" x14ac:dyDescent="0.2">
      <c r="A91" s="3" t="s">
        <v>103</v>
      </c>
      <c r="B91" s="3" t="s">
        <v>501</v>
      </c>
      <c r="C91" s="6"/>
      <c r="D91" s="6"/>
      <c r="E91" s="17"/>
      <c r="F91" s="17"/>
      <c r="G91" s="8"/>
      <c r="H91" s="8"/>
      <c r="I91" s="8"/>
      <c r="J91" s="8"/>
    </row>
    <row r="92" spans="1:10" ht="12.75" x14ac:dyDescent="0.2">
      <c r="A92" s="11" t="s">
        <v>197</v>
      </c>
      <c r="B92" s="11" t="s">
        <v>502</v>
      </c>
      <c r="C92" s="12"/>
      <c r="D92" s="7" t="s">
        <v>441</v>
      </c>
      <c r="E92" s="9" t="s">
        <v>442</v>
      </c>
      <c r="F92" s="9"/>
      <c r="G92" s="13"/>
      <c r="H92" s="13"/>
      <c r="I92" s="13"/>
      <c r="J92" s="13"/>
    </row>
    <row r="93" spans="1:10" s="16" customFormat="1" ht="15" x14ac:dyDescent="0.25">
      <c r="A93" s="3" t="s">
        <v>197</v>
      </c>
      <c r="B93" s="3" t="s">
        <v>502</v>
      </c>
      <c r="C93" s="14" t="s">
        <v>201</v>
      </c>
      <c r="D93" s="15" t="s">
        <v>202</v>
      </c>
      <c r="E93" s="14"/>
      <c r="F93" s="15"/>
      <c r="G93" s="1">
        <v>302642611.75999999</v>
      </c>
      <c r="H93" s="1">
        <v>18512837.420000002</v>
      </c>
      <c r="I93" s="1">
        <v>50276160.450000033</v>
      </c>
      <c r="J93" s="1">
        <f t="shared" ref="J93" si="39">SUM(G93:I93)</f>
        <v>371431609.63000005</v>
      </c>
    </row>
    <row r="94" spans="1:10" ht="12.75" x14ac:dyDescent="0.2">
      <c r="A94" s="3" t="s">
        <v>197</v>
      </c>
      <c r="B94" s="3" t="s">
        <v>502</v>
      </c>
      <c r="C94" s="6" t="s">
        <v>201</v>
      </c>
      <c r="D94" s="6" t="s">
        <v>697</v>
      </c>
      <c r="E94" s="17"/>
      <c r="F94" s="17">
        <v>37726.6</v>
      </c>
      <c r="G94" s="8">
        <v>8022</v>
      </c>
      <c r="H94" s="8">
        <v>490.71</v>
      </c>
      <c r="I94" s="8">
        <v>1332.64</v>
      </c>
      <c r="J94" s="8">
        <f t="shared" ref="J94" si="40">ROUND(J93/$F94,2)</f>
        <v>9845.35</v>
      </c>
    </row>
    <row r="95" spans="1:10" ht="12.75" x14ac:dyDescent="0.2">
      <c r="A95" s="3" t="str">
        <f>A94</f>
        <v>0180</v>
      </c>
      <c r="B95" s="3" t="str">
        <f>B94</f>
        <v>ARAPAADAMS-ARAPAH</v>
      </c>
      <c r="C95" s="51" t="str">
        <f>C94</f>
        <v xml:space="preserve">$ </v>
      </c>
      <c r="D95" s="6" t="s">
        <v>698</v>
      </c>
      <c r="F95" s="17">
        <v>39051</v>
      </c>
      <c r="G95" s="8">
        <v>7749.93</v>
      </c>
      <c r="H95" s="8">
        <v>474.07</v>
      </c>
      <c r="I95" s="8">
        <v>1287.45</v>
      </c>
      <c r="J95" s="8">
        <f t="shared" ref="G95:J95" si="41">ROUND(J93/$F95,2)</f>
        <v>9511.4500000000007</v>
      </c>
    </row>
    <row r="96" spans="1:10" s="19" customFormat="1" ht="12.75" x14ac:dyDescent="0.2">
      <c r="A96" s="3" t="s">
        <v>197</v>
      </c>
      <c r="B96" s="3" t="s">
        <v>502</v>
      </c>
      <c r="C96" s="17" t="s">
        <v>200</v>
      </c>
      <c r="D96" s="2" t="s">
        <v>199</v>
      </c>
      <c r="E96" s="17"/>
      <c r="F96" s="17"/>
      <c r="G96" s="18">
        <v>37.695112129452525</v>
      </c>
      <c r="H96" s="18">
        <v>2.3058335319106509</v>
      </c>
      <c r="I96" s="18">
        <v>6.2620577273632287</v>
      </c>
      <c r="J96" s="18">
        <f>($J93/IC!$H93)*100</f>
        <v>46.26300338872641</v>
      </c>
    </row>
    <row r="97" spans="1:10" ht="12.75" x14ac:dyDescent="0.2">
      <c r="A97" s="3" t="s">
        <v>197</v>
      </c>
      <c r="B97" s="3" t="s">
        <v>502</v>
      </c>
      <c r="C97" s="6"/>
      <c r="D97" s="6"/>
      <c r="E97" s="17"/>
      <c r="F97" s="17"/>
      <c r="G97" s="8"/>
      <c r="H97" s="8"/>
      <c r="I97" s="8"/>
      <c r="J97" s="8"/>
    </row>
    <row r="98" spans="1:10" ht="12.75" x14ac:dyDescent="0.2">
      <c r="A98" s="11" t="s">
        <v>51</v>
      </c>
      <c r="B98" s="11" t="s">
        <v>503</v>
      </c>
      <c r="C98" s="12"/>
      <c r="D98" s="7" t="s">
        <v>441</v>
      </c>
      <c r="E98" s="9" t="s">
        <v>440</v>
      </c>
      <c r="F98" s="9"/>
      <c r="G98" s="13"/>
      <c r="H98" s="13"/>
      <c r="I98" s="13"/>
      <c r="J98" s="13"/>
    </row>
    <row r="99" spans="1:10" s="16" customFormat="1" ht="15" x14ac:dyDescent="0.25">
      <c r="A99" s="3" t="s">
        <v>51</v>
      </c>
      <c r="B99" s="3" t="s">
        <v>503</v>
      </c>
      <c r="C99" s="14" t="s">
        <v>201</v>
      </c>
      <c r="D99" s="15" t="s">
        <v>202</v>
      </c>
      <c r="E99" s="14"/>
      <c r="F99" s="15"/>
      <c r="G99" s="1">
        <v>1908080.9000000001</v>
      </c>
      <c r="H99" s="1">
        <v>133710.03</v>
      </c>
      <c r="I99" s="1">
        <v>1768115.74</v>
      </c>
      <c r="J99" s="1">
        <f t="shared" ref="J99" si="42">SUM(G99:I99)</f>
        <v>3809906.67</v>
      </c>
    </row>
    <row r="100" spans="1:10" ht="12.75" x14ac:dyDescent="0.2">
      <c r="A100" s="3" t="s">
        <v>51</v>
      </c>
      <c r="B100" s="3" t="s">
        <v>503</v>
      </c>
      <c r="C100" s="6" t="s">
        <v>201</v>
      </c>
      <c r="D100" s="6" t="s">
        <v>697</v>
      </c>
      <c r="E100" s="17"/>
      <c r="F100" s="17">
        <v>5356.3</v>
      </c>
      <c r="G100" s="8">
        <v>356.23</v>
      </c>
      <c r="H100" s="8">
        <v>24.96</v>
      </c>
      <c r="I100" s="8">
        <v>330.1</v>
      </c>
      <c r="J100" s="8">
        <f t="shared" ref="J100" si="43">ROUND(J99/$F100,2)</f>
        <v>711.29</v>
      </c>
    </row>
    <row r="101" spans="1:10" ht="12.75" x14ac:dyDescent="0.2">
      <c r="A101" s="3" t="str">
        <f>A100</f>
        <v>0190</v>
      </c>
      <c r="B101" s="3" t="str">
        <f>B100</f>
        <v>ARAPABYERS 32J</v>
      </c>
      <c r="C101" s="51" t="str">
        <f>C100</f>
        <v xml:space="preserve">$ </v>
      </c>
      <c r="D101" s="6" t="s">
        <v>698</v>
      </c>
      <c r="F101" s="17">
        <v>5671</v>
      </c>
      <c r="G101" s="8">
        <v>336.46</v>
      </c>
      <c r="H101" s="8">
        <v>23.58</v>
      </c>
      <c r="I101" s="8">
        <v>311.77999999999997</v>
      </c>
      <c r="J101" s="8">
        <f t="shared" ref="G101:J101" si="44">ROUND(J99/$F101,2)</f>
        <v>671.82</v>
      </c>
    </row>
    <row r="102" spans="1:10" s="19" customFormat="1" ht="12.75" x14ac:dyDescent="0.2">
      <c r="A102" s="3" t="s">
        <v>51</v>
      </c>
      <c r="B102" s="3" t="s">
        <v>503</v>
      </c>
      <c r="C102" s="17" t="s">
        <v>200</v>
      </c>
      <c r="D102" s="2" t="s">
        <v>199</v>
      </c>
      <c r="E102" s="17"/>
      <c r="F102" s="17"/>
      <c r="G102" s="18">
        <v>3.3842191493572886</v>
      </c>
      <c r="H102" s="18">
        <v>0.23715139331206422</v>
      </c>
      <c r="I102" s="18">
        <v>3.1359735038425423</v>
      </c>
      <c r="J102" s="18">
        <f>($J99/IC!$H99)*100</f>
        <v>6.7573440465118946</v>
      </c>
    </row>
    <row r="103" spans="1:10" ht="12.75" x14ac:dyDescent="0.2">
      <c r="A103" s="3" t="s">
        <v>51</v>
      </c>
      <c r="B103" s="3" t="s">
        <v>503</v>
      </c>
      <c r="C103" s="6"/>
      <c r="D103" s="6"/>
      <c r="E103" s="17"/>
      <c r="F103" s="17"/>
      <c r="G103" s="8"/>
      <c r="H103" s="8"/>
      <c r="I103" s="8"/>
      <c r="J103" s="8"/>
    </row>
    <row r="104" spans="1:10" ht="12.75" x14ac:dyDescent="0.2">
      <c r="A104" s="11" t="s">
        <v>85</v>
      </c>
      <c r="B104" s="11" t="s">
        <v>504</v>
      </c>
      <c r="C104" s="12"/>
      <c r="D104" s="7" t="s">
        <v>439</v>
      </c>
      <c r="E104" s="9" t="s">
        <v>438</v>
      </c>
      <c r="F104" s="9"/>
      <c r="G104" s="13"/>
      <c r="H104" s="13"/>
      <c r="I104" s="13"/>
      <c r="J104" s="13"/>
    </row>
    <row r="105" spans="1:10" s="16" customFormat="1" ht="15" x14ac:dyDescent="0.25">
      <c r="A105" s="3" t="s">
        <v>85</v>
      </c>
      <c r="B105" s="3" t="s">
        <v>504</v>
      </c>
      <c r="C105" s="14" t="s">
        <v>201</v>
      </c>
      <c r="D105" s="15" t="s">
        <v>202</v>
      </c>
      <c r="E105" s="14"/>
      <c r="F105" s="15"/>
      <c r="G105" s="1">
        <v>10160539.279999999</v>
      </c>
      <c r="H105" s="1">
        <v>1039488.11</v>
      </c>
      <c r="I105" s="1">
        <v>1269009.43</v>
      </c>
      <c r="J105" s="1">
        <f t="shared" ref="J105" si="45">SUM(G105:I105)</f>
        <v>12469036.819999998</v>
      </c>
    </row>
    <row r="106" spans="1:10" ht="12.75" x14ac:dyDescent="0.2">
      <c r="A106" s="3" t="s">
        <v>85</v>
      </c>
      <c r="B106" s="3" t="s">
        <v>504</v>
      </c>
      <c r="C106" s="6" t="s">
        <v>201</v>
      </c>
      <c r="D106" s="6" t="s">
        <v>697</v>
      </c>
      <c r="E106" s="17"/>
      <c r="F106" s="17">
        <v>1693.5</v>
      </c>
      <c r="G106" s="8">
        <v>5999.73</v>
      </c>
      <c r="H106" s="8">
        <v>613.80999999999995</v>
      </c>
      <c r="I106" s="8">
        <v>749.34</v>
      </c>
      <c r="J106" s="8">
        <f t="shared" ref="J106" si="46">ROUND(J105/$F106,2)</f>
        <v>7362.88</v>
      </c>
    </row>
    <row r="107" spans="1:10" ht="12.75" x14ac:dyDescent="0.2">
      <c r="A107" s="3" t="str">
        <f>A106</f>
        <v>0220</v>
      </c>
      <c r="B107" s="3" t="str">
        <f>B106</f>
        <v>ARCHUARCHULETA CO</v>
      </c>
      <c r="C107" s="51" t="str">
        <f>C106</f>
        <v xml:space="preserve">$ </v>
      </c>
      <c r="D107" s="6" t="s">
        <v>698</v>
      </c>
      <c r="F107" s="17">
        <v>1678</v>
      </c>
      <c r="G107" s="8">
        <v>6055.15</v>
      </c>
      <c r="H107" s="8">
        <v>619.48</v>
      </c>
      <c r="I107" s="8">
        <v>756.26</v>
      </c>
      <c r="J107" s="8">
        <f t="shared" ref="G107:J107" si="47">ROUND(J105/$F107,2)</f>
        <v>7430.89</v>
      </c>
    </row>
    <row r="108" spans="1:10" s="19" customFormat="1" ht="12.75" x14ac:dyDescent="0.2">
      <c r="A108" s="3" t="s">
        <v>85</v>
      </c>
      <c r="B108" s="3" t="s">
        <v>504</v>
      </c>
      <c r="C108" s="17" t="s">
        <v>200</v>
      </c>
      <c r="D108" s="2" t="s">
        <v>199</v>
      </c>
      <c r="E108" s="17"/>
      <c r="F108" s="17"/>
      <c r="G108" s="18">
        <v>40.734759889592425</v>
      </c>
      <c r="H108" s="18">
        <v>4.1674262952050949</v>
      </c>
      <c r="I108" s="18">
        <v>5.0876034238094636</v>
      </c>
      <c r="J108" s="18">
        <f>($J105/IC!$H105)*100</f>
        <v>49.989789608606976</v>
      </c>
    </row>
    <row r="109" spans="1:10" ht="12.75" x14ac:dyDescent="0.2">
      <c r="A109" s="3" t="s">
        <v>85</v>
      </c>
      <c r="B109" s="3" t="s">
        <v>504</v>
      </c>
      <c r="C109" s="6"/>
      <c r="D109" s="6"/>
      <c r="E109" s="17"/>
      <c r="F109" s="17"/>
      <c r="G109" s="8"/>
      <c r="H109" s="8"/>
      <c r="I109" s="8"/>
      <c r="J109" s="8"/>
    </row>
    <row r="110" spans="1:10" ht="12.75" x14ac:dyDescent="0.2">
      <c r="A110" s="11" t="s">
        <v>68</v>
      </c>
      <c r="B110" s="11" t="s">
        <v>505</v>
      </c>
      <c r="C110" s="12"/>
      <c r="D110" s="7" t="s">
        <v>433</v>
      </c>
      <c r="E110" s="9" t="s">
        <v>437</v>
      </c>
      <c r="F110" s="9"/>
      <c r="G110" s="13"/>
      <c r="H110" s="13"/>
      <c r="I110" s="13"/>
      <c r="J110" s="13"/>
    </row>
    <row r="111" spans="1:10" s="16" customFormat="1" ht="15" x14ac:dyDescent="0.25">
      <c r="A111" s="3" t="s">
        <v>68</v>
      </c>
      <c r="B111" s="3" t="s">
        <v>505</v>
      </c>
      <c r="C111" s="14" t="s">
        <v>201</v>
      </c>
      <c r="D111" s="15" t="s">
        <v>202</v>
      </c>
      <c r="E111" s="14"/>
      <c r="F111" s="15"/>
      <c r="G111" s="1">
        <v>1195654.8699999999</v>
      </c>
      <c r="H111" s="1">
        <v>116438.02</v>
      </c>
      <c r="I111" s="1">
        <v>485101.33999999997</v>
      </c>
      <c r="J111" s="1">
        <f t="shared" ref="J111" si="48">SUM(G111:I111)</f>
        <v>1797194.23</v>
      </c>
    </row>
    <row r="112" spans="1:10" ht="12.75" x14ac:dyDescent="0.2">
      <c r="A112" s="3" t="s">
        <v>68</v>
      </c>
      <c r="B112" s="3" t="s">
        <v>505</v>
      </c>
      <c r="C112" s="6" t="s">
        <v>201</v>
      </c>
      <c r="D112" s="6" t="s">
        <v>697</v>
      </c>
      <c r="E112" s="17"/>
      <c r="F112" s="17">
        <v>170</v>
      </c>
      <c r="G112" s="8">
        <v>7033.26</v>
      </c>
      <c r="H112" s="8">
        <v>684.93</v>
      </c>
      <c r="I112" s="8">
        <v>2853.54</v>
      </c>
      <c r="J112" s="8">
        <f t="shared" ref="J112" si="49">ROUND(J111/$F112,2)</f>
        <v>10571.73</v>
      </c>
    </row>
    <row r="113" spans="1:10" ht="12.75" x14ac:dyDescent="0.2">
      <c r="A113" s="3" t="str">
        <f>A112</f>
        <v>0230</v>
      </c>
      <c r="B113" s="3" t="str">
        <f>B112</f>
        <v>BACAWALSH RE-1</v>
      </c>
      <c r="C113" s="51" t="str">
        <f>C112</f>
        <v xml:space="preserve">$ </v>
      </c>
      <c r="D113" s="6" t="s">
        <v>698</v>
      </c>
      <c r="F113" s="17">
        <v>183</v>
      </c>
      <c r="G113" s="8">
        <v>6533.63</v>
      </c>
      <c r="H113" s="8">
        <v>636.27</v>
      </c>
      <c r="I113" s="8">
        <v>2650.83</v>
      </c>
      <c r="J113" s="8">
        <f t="shared" ref="G113:J113" si="50">ROUND(J111/$F113,2)</f>
        <v>9820.73</v>
      </c>
    </row>
    <row r="114" spans="1:10" s="19" customFormat="1" ht="12.75" x14ac:dyDescent="0.2">
      <c r="A114" s="3" t="s">
        <v>68</v>
      </c>
      <c r="B114" s="3" t="s">
        <v>505</v>
      </c>
      <c r="C114" s="17" t="s">
        <v>200</v>
      </c>
      <c r="D114" s="2" t="s">
        <v>199</v>
      </c>
      <c r="E114" s="17"/>
      <c r="F114" s="17"/>
      <c r="G114" s="18">
        <v>12.185170624285394</v>
      </c>
      <c r="H114" s="18">
        <v>1.1866443874844548</v>
      </c>
      <c r="I114" s="18">
        <v>4.9437699341863439</v>
      </c>
      <c r="J114" s="18">
        <f>($J111/IC!$H111)*100</f>
        <v>18.315584945956193</v>
      </c>
    </row>
    <row r="115" spans="1:10" ht="12.75" x14ac:dyDescent="0.2">
      <c r="A115" s="3" t="s">
        <v>68</v>
      </c>
      <c r="B115" s="3" t="s">
        <v>505</v>
      </c>
      <c r="C115" s="6"/>
      <c r="D115" s="6"/>
      <c r="E115" s="17"/>
      <c r="F115" s="17"/>
      <c r="G115" s="8"/>
      <c r="H115" s="8"/>
      <c r="I115" s="8"/>
      <c r="J115" s="8"/>
    </row>
    <row r="116" spans="1:10" ht="12.75" x14ac:dyDescent="0.2">
      <c r="A116" s="11" t="s">
        <v>94</v>
      </c>
      <c r="B116" s="11" t="s">
        <v>506</v>
      </c>
      <c r="C116" s="12"/>
      <c r="D116" s="7" t="s">
        <v>433</v>
      </c>
      <c r="E116" s="9" t="s">
        <v>436</v>
      </c>
      <c r="F116" s="9"/>
      <c r="G116" s="13"/>
      <c r="H116" s="13"/>
      <c r="I116" s="13"/>
      <c r="J116" s="13"/>
    </row>
    <row r="117" spans="1:10" s="16" customFormat="1" ht="15" x14ac:dyDescent="0.25">
      <c r="A117" s="3" t="s">
        <v>94</v>
      </c>
      <c r="B117" s="3" t="s">
        <v>506</v>
      </c>
      <c r="C117" s="14" t="s">
        <v>201</v>
      </c>
      <c r="D117" s="15" t="s">
        <v>202</v>
      </c>
      <c r="E117" s="14"/>
      <c r="F117" s="15"/>
      <c r="G117" s="1">
        <v>713048.67</v>
      </c>
      <c r="H117" s="1">
        <v>66459.58</v>
      </c>
      <c r="I117" s="1">
        <v>154778.23999999999</v>
      </c>
      <c r="J117" s="1">
        <f t="shared" ref="J117" si="51">SUM(G117:I117)</f>
        <v>934286.49</v>
      </c>
    </row>
    <row r="118" spans="1:10" ht="12.75" x14ac:dyDescent="0.2">
      <c r="A118" s="3" t="s">
        <v>94</v>
      </c>
      <c r="B118" s="3" t="s">
        <v>506</v>
      </c>
      <c r="C118" s="6" t="s">
        <v>201</v>
      </c>
      <c r="D118" s="6" t="s">
        <v>697</v>
      </c>
      <c r="E118" s="17"/>
      <c r="F118" s="17">
        <v>56.4</v>
      </c>
      <c r="G118" s="8">
        <v>12642.71</v>
      </c>
      <c r="H118" s="8">
        <v>1178.3599999999999</v>
      </c>
      <c r="I118" s="8">
        <v>2744.3</v>
      </c>
      <c r="J118" s="8">
        <f t="shared" ref="J118" si="52">ROUND(J117/$F118,2)</f>
        <v>16565.36</v>
      </c>
    </row>
    <row r="119" spans="1:10" ht="12.75" x14ac:dyDescent="0.2">
      <c r="A119" s="3" t="str">
        <f>A118</f>
        <v>0240</v>
      </c>
      <c r="B119" s="3" t="str">
        <f>B118</f>
        <v>BACAPRITCHETT RE</v>
      </c>
      <c r="C119" s="51" t="str">
        <f>C118</f>
        <v xml:space="preserve">$ </v>
      </c>
      <c r="D119" s="6" t="s">
        <v>698</v>
      </c>
      <c r="F119" s="17">
        <v>59</v>
      </c>
      <c r="G119" s="8">
        <v>12085.57</v>
      </c>
      <c r="H119" s="8">
        <v>1126.43</v>
      </c>
      <c r="I119" s="8">
        <v>2623.36</v>
      </c>
      <c r="J119" s="8">
        <f t="shared" ref="G119:J119" si="53">ROUND(J117/$F119,2)</f>
        <v>15835.36</v>
      </c>
    </row>
    <row r="120" spans="1:10" s="19" customFormat="1" ht="12.75" x14ac:dyDescent="0.2">
      <c r="A120" s="3" t="s">
        <v>94</v>
      </c>
      <c r="B120" s="3" t="s">
        <v>506</v>
      </c>
      <c r="C120" s="17" t="s">
        <v>200</v>
      </c>
      <c r="D120" s="2" t="s">
        <v>199</v>
      </c>
      <c r="E120" s="17"/>
      <c r="F120" s="17"/>
      <c r="G120" s="18">
        <v>40.623889186232674</v>
      </c>
      <c r="H120" s="18">
        <v>3.7863426816062433</v>
      </c>
      <c r="I120" s="18">
        <v>8.8180433324419845</v>
      </c>
      <c r="J120" s="18">
        <f>($J117/IC!$H117)*100</f>
        <v>53.228275200280898</v>
      </c>
    </row>
    <row r="121" spans="1:10" ht="12.75" x14ac:dyDescent="0.2">
      <c r="A121" s="3" t="s">
        <v>94</v>
      </c>
      <c r="B121" s="3" t="s">
        <v>506</v>
      </c>
      <c r="C121" s="6"/>
      <c r="D121" s="6"/>
      <c r="E121" s="17"/>
      <c r="F121" s="17"/>
      <c r="G121" s="8"/>
      <c r="H121" s="8"/>
      <c r="I121" s="8"/>
      <c r="J121" s="8"/>
    </row>
    <row r="122" spans="1:10" ht="12.75" x14ac:dyDescent="0.2">
      <c r="A122" s="11" t="s">
        <v>196</v>
      </c>
      <c r="B122" s="11" t="s">
        <v>507</v>
      </c>
      <c r="C122" s="12"/>
      <c r="D122" s="7" t="s">
        <v>433</v>
      </c>
      <c r="E122" s="9" t="s">
        <v>435</v>
      </c>
      <c r="F122" s="9"/>
      <c r="G122" s="13"/>
      <c r="H122" s="13"/>
      <c r="I122" s="13"/>
      <c r="J122" s="13"/>
    </row>
    <row r="123" spans="1:10" s="16" customFormat="1" ht="15" x14ac:dyDescent="0.25">
      <c r="A123" s="3" t="s">
        <v>196</v>
      </c>
      <c r="B123" s="3" t="s">
        <v>507</v>
      </c>
      <c r="C123" s="14" t="s">
        <v>201</v>
      </c>
      <c r="D123" s="15" t="s">
        <v>202</v>
      </c>
      <c r="E123" s="14"/>
      <c r="F123" s="15"/>
      <c r="G123" s="1">
        <v>1400360.4000000001</v>
      </c>
      <c r="H123" s="1">
        <v>130380.12</v>
      </c>
      <c r="I123" s="1">
        <v>395129.38</v>
      </c>
      <c r="J123" s="1">
        <f t="shared" ref="J123" si="54">SUM(G123:I123)</f>
        <v>1925869.9</v>
      </c>
    </row>
    <row r="124" spans="1:10" ht="12.75" x14ac:dyDescent="0.2">
      <c r="A124" s="3" t="s">
        <v>196</v>
      </c>
      <c r="B124" s="3" t="s">
        <v>507</v>
      </c>
      <c r="C124" s="6" t="s">
        <v>201</v>
      </c>
      <c r="D124" s="6" t="s">
        <v>697</v>
      </c>
      <c r="E124" s="17"/>
      <c r="F124" s="17">
        <v>276.39999999999998</v>
      </c>
      <c r="G124" s="8">
        <v>5066.43</v>
      </c>
      <c r="H124" s="8">
        <v>471.71</v>
      </c>
      <c r="I124" s="8">
        <v>1429.56</v>
      </c>
      <c r="J124" s="8">
        <f t="shared" ref="J124" si="55">ROUND(J123/$F124,2)</f>
        <v>6967.69</v>
      </c>
    </row>
    <row r="125" spans="1:10" ht="12.75" x14ac:dyDescent="0.2">
      <c r="A125" s="3" t="str">
        <f>A124</f>
        <v>0250</v>
      </c>
      <c r="B125" s="3" t="str">
        <f>B124</f>
        <v xml:space="preserve">BACASPRINGFIELD </v>
      </c>
      <c r="C125" s="51" t="str">
        <f>C124</f>
        <v xml:space="preserve">$ </v>
      </c>
      <c r="D125" s="6" t="s">
        <v>698</v>
      </c>
      <c r="F125" s="17">
        <v>304</v>
      </c>
      <c r="G125" s="8">
        <v>4606.45</v>
      </c>
      <c r="H125" s="8">
        <v>428.88</v>
      </c>
      <c r="I125" s="8">
        <v>1299.77</v>
      </c>
      <c r="J125" s="8">
        <f t="shared" ref="G125:J125" si="56">ROUND(J123/$F125,2)</f>
        <v>6335.1</v>
      </c>
    </row>
    <row r="126" spans="1:10" s="19" customFormat="1" ht="12.75" x14ac:dyDescent="0.2">
      <c r="A126" s="3" t="s">
        <v>196</v>
      </c>
      <c r="B126" s="3" t="s">
        <v>507</v>
      </c>
      <c r="C126" s="17" t="s">
        <v>200</v>
      </c>
      <c r="D126" s="2" t="s">
        <v>199</v>
      </c>
      <c r="E126" s="17"/>
      <c r="F126" s="17"/>
      <c r="G126" s="18">
        <v>7.3378317379302116</v>
      </c>
      <c r="H126" s="18">
        <v>0.683186544357545</v>
      </c>
      <c r="I126" s="18">
        <v>2.0704619361934875</v>
      </c>
      <c r="J126" s="18">
        <f>($J123/IC!$H123)*100</f>
        <v>10.091480218481243</v>
      </c>
    </row>
    <row r="127" spans="1:10" ht="12.75" x14ac:dyDescent="0.2">
      <c r="A127" s="3" t="s">
        <v>196</v>
      </c>
      <c r="B127" s="3" t="s">
        <v>507</v>
      </c>
      <c r="C127" s="6"/>
      <c r="D127" s="6"/>
      <c r="E127" s="17"/>
      <c r="F127" s="17"/>
      <c r="G127" s="8"/>
      <c r="H127" s="8"/>
      <c r="I127" s="8"/>
      <c r="J127" s="8"/>
    </row>
    <row r="128" spans="1:10" ht="12.75" x14ac:dyDescent="0.2">
      <c r="A128" s="11" t="s">
        <v>193</v>
      </c>
      <c r="B128" s="11" t="s">
        <v>508</v>
      </c>
      <c r="C128" s="12"/>
      <c r="D128" s="7" t="s">
        <v>433</v>
      </c>
      <c r="E128" s="9" t="s">
        <v>434</v>
      </c>
      <c r="F128" s="9"/>
      <c r="G128" s="13"/>
      <c r="H128" s="13"/>
      <c r="I128" s="13"/>
      <c r="J128" s="13"/>
    </row>
    <row r="129" spans="1:10" s="16" customFormat="1" ht="15" x14ac:dyDescent="0.25">
      <c r="A129" s="3" t="s">
        <v>193</v>
      </c>
      <c r="B129" s="3" t="s">
        <v>508</v>
      </c>
      <c r="C129" s="14" t="s">
        <v>201</v>
      </c>
      <c r="D129" s="15" t="s">
        <v>202</v>
      </c>
      <c r="E129" s="14"/>
      <c r="F129" s="15"/>
      <c r="G129" s="1">
        <v>192191.86</v>
      </c>
      <c r="H129" s="1">
        <v>19309.150000000001</v>
      </c>
      <c r="I129" s="1">
        <v>232456.88</v>
      </c>
      <c r="J129" s="1">
        <f t="shared" ref="J129" si="57">SUM(G129:I129)</f>
        <v>443957.89</v>
      </c>
    </row>
    <row r="130" spans="1:10" ht="12.75" x14ac:dyDescent="0.2">
      <c r="A130" s="3" t="s">
        <v>193</v>
      </c>
      <c r="B130" s="3" t="s">
        <v>508</v>
      </c>
      <c r="C130" s="6" t="s">
        <v>201</v>
      </c>
      <c r="D130" s="6" t="s">
        <v>697</v>
      </c>
      <c r="E130" s="17"/>
      <c r="F130" s="17">
        <v>139.19999999999999</v>
      </c>
      <c r="G130" s="8">
        <v>1380.69</v>
      </c>
      <c r="H130" s="8">
        <v>138.72</v>
      </c>
      <c r="I130" s="8">
        <v>1669.95</v>
      </c>
      <c r="J130" s="8">
        <f t="shared" ref="J130" si="58">ROUND(J129/$F130,2)</f>
        <v>3189.35</v>
      </c>
    </row>
    <row r="131" spans="1:10" ht="12.75" x14ac:dyDescent="0.2">
      <c r="A131" s="3" t="str">
        <f>A130</f>
        <v>0260</v>
      </c>
      <c r="B131" s="3" t="str">
        <f>B130</f>
        <v>BACAVILAS RE-5</v>
      </c>
      <c r="C131" s="51" t="str">
        <f>C130</f>
        <v xml:space="preserve">$ </v>
      </c>
      <c r="D131" s="6" t="s">
        <v>698</v>
      </c>
      <c r="F131" s="17">
        <v>201</v>
      </c>
      <c r="G131" s="8">
        <v>956.18</v>
      </c>
      <c r="H131" s="8">
        <v>96.07</v>
      </c>
      <c r="I131" s="8">
        <v>1156.5</v>
      </c>
      <c r="J131" s="8">
        <f t="shared" ref="G131:J131" si="59">ROUND(J129/$F131,2)</f>
        <v>2208.75</v>
      </c>
    </row>
    <row r="132" spans="1:10" s="19" customFormat="1" ht="12.75" x14ac:dyDescent="0.2">
      <c r="A132" s="3" t="s">
        <v>193</v>
      </c>
      <c r="B132" s="3" t="s">
        <v>508</v>
      </c>
      <c r="C132" s="17" t="s">
        <v>200</v>
      </c>
      <c r="D132" s="2" t="s">
        <v>199</v>
      </c>
      <c r="E132" s="17"/>
      <c r="F132" s="17"/>
      <c r="G132" s="18">
        <v>2.4253794417610708</v>
      </c>
      <c r="H132" s="18">
        <v>0.24367325155124039</v>
      </c>
      <c r="I132" s="18">
        <v>2.933506850123206</v>
      </c>
      <c r="J132" s="18">
        <f>($J129/IC!$H129)*100</f>
        <v>5.6025595434355173</v>
      </c>
    </row>
    <row r="133" spans="1:10" ht="12.75" x14ac:dyDescent="0.2">
      <c r="A133" s="3" t="s">
        <v>193</v>
      </c>
      <c r="B133" s="3" t="s">
        <v>508</v>
      </c>
      <c r="C133" s="6"/>
      <c r="D133" s="6"/>
      <c r="E133" s="17"/>
      <c r="F133" s="17"/>
      <c r="G133" s="8"/>
      <c r="H133" s="8"/>
      <c r="I133" s="8"/>
      <c r="J133" s="8"/>
    </row>
    <row r="134" spans="1:10" ht="12.75" x14ac:dyDescent="0.2">
      <c r="A134" s="11" t="s">
        <v>95</v>
      </c>
      <c r="B134" s="11" t="s">
        <v>509</v>
      </c>
      <c r="C134" s="12"/>
      <c r="D134" s="7" t="s">
        <v>433</v>
      </c>
      <c r="E134" s="9" t="s">
        <v>432</v>
      </c>
      <c r="F134" s="9"/>
      <c r="G134" s="13"/>
      <c r="H134" s="13"/>
      <c r="I134" s="13"/>
      <c r="J134" s="13"/>
    </row>
    <row r="135" spans="1:10" s="16" customFormat="1" ht="15" x14ac:dyDescent="0.25">
      <c r="A135" s="3" t="s">
        <v>95</v>
      </c>
      <c r="B135" s="3" t="s">
        <v>509</v>
      </c>
      <c r="C135" s="14" t="s">
        <v>201</v>
      </c>
      <c r="D135" s="15" t="s">
        <v>202</v>
      </c>
      <c r="E135" s="14"/>
      <c r="F135" s="15"/>
      <c r="G135" s="1">
        <v>380562.68</v>
      </c>
      <c r="H135" s="1">
        <v>36274.230000000003</v>
      </c>
      <c r="I135" s="1">
        <v>260596.16999999995</v>
      </c>
      <c r="J135" s="1">
        <f t="shared" ref="J135" si="60">SUM(G135:I135)</f>
        <v>677433.08</v>
      </c>
    </row>
    <row r="136" spans="1:10" ht="12.75" x14ac:dyDescent="0.2">
      <c r="A136" s="3" t="s">
        <v>95</v>
      </c>
      <c r="B136" s="3" t="s">
        <v>509</v>
      </c>
      <c r="C136" s="6" t="s">
        <v>201</v>
      </c>
      <c r="D136" s="6" t="s">
        <v>697</v>
      </c>
      <c r="E136" s="17"/>
      <c r="F136" s="17">
        <v>50</v>
      </c>
      <c r="G136" s="8">
        <v>7611.25</v>
      </c>
      <c r="H136" s="8">
        <v>725.48</v>
      </c>
      <c r="I136" s="8">
        <v>5211.92</v>
      </c>
      <c r="J136" s="8">
        <f t="shared" ref="J136" si="61">ROUND(J135/$F136,2)</f>
        <v>13548.66</v>
      </c>
    </row>
    <row r="137" spans="1:10" ht="12.75" x14ac:dyDescent="0.2">
      <c r="A137" s="3" t="str">
        <f>A136</f>
        <v>0270</v>
      </c>
      <c r="B137" s="3" t="str">
        <f>B136</f>
        <v>BACACAMPO RE-6</v>
      </c>
      <c r="C137" s="51" t="str">
        <f>C136</f>
        <v xml:space="preserve">$ </v>
      </c>
      <c r="D137" s="6" t="s">
        <v>698</v>
      </c>
      <c r="F137" s="17">
        <v>33</v>
      </c>
      <c r="G137" s="8">
        <v>11532.2</v>
      </c>
      <c r="H137" s="8">
        <v>1099.22</v>
      </c>
      <c r="I137" s="8">
        <v>7896.85</v>
      </c>
      <c r="J137" s="8">
        <f t="shared" ref="G137:J137" si="62">ROUND(J135/$F137,2)</f>
        <v>20528.28</v>
      </c>
    </row>
    <row r="138" spans="1:10" s="19" customFormat="1" ht="12.75" x14ac:dyDescent="0.2">
      <c r="A138" s="3" t="s">
        <v>95</v>
      </c>
      <c r="B138" s="3" t="s">
        <v>509</v>
      </c>
      <c r="C138" s="17" t="s">
        <v>200</v>
      </c>
      <c r="D138" s="2" t="s">
        <v>199</v>
      </c>
      <c r="E138" s="17"/>
      <c r="F138" s="17"/>
      <c r="G138" s="18">
        <v>17.031418902283104</v>
      </c>
      <c r="H138" s="18">
        <v>1.6233898880672297</v>
      </c>
      <c r="I138" s="18">
        <v>11.662527012897273</v>
      </c>
      <c r="J138" s="18">
        <f>($J135/IC!$H135)*100</f>
        <v>30.317335803247609</v>
      </c>
    </row>
    <row r="139" spans="1:10" ht="12.75" x14ac:dyDescent="0.2">
      <c r="A139" s="3" t="s">
        <v>95</v>
      </c>
      <c r="B139" s="3" t="s">
        <v>509</v>
      </c>
      <c r="C139" s="6"/>
      <c r="D139" s="6"/>
      <c r="E139" s="17"/>
      <c r="F139" s="17"/>
      <c r="G139" s="8"/>
      <c r="H139" s="8"/>
      <c r="I139" s="8"/>
      <c r="J139" s="8"/>
    </row>
    <row r="140" spans="1:10" ht="12.75" x14ac:dyDescent="0.2">
      <c r="A140" s="11" t="s">
        <v>126</v>
      </c>
      <c r="B140" s="11" t="s">
        <v>510</v>
      </c>
      <c r="C140" s="12"/>
      <c r="D140" s="7" t="s">
        <v>430</v>
      </c>
      <c r="E140" s="9" t="s">
        <v>431</v>
      </c>
      <c r="F140" s="9"/>
      <c r="G140" s="13"/>
      <c r="H140" s="13"/>
      <c r="I140" s="13"/>
      <c r="J140" s="13"/>
    </row>
    <row r="141" spans="1:10" s="16" customFormat="1" ht="15" x14ac:dyDescent="0.25">
      <c r="A141" s="3" t="s">
        <v>126</v>
      </c>
      <c r="B141" s="3" t="s">
        <v>510</v>
      </c>
      <c r="C141" s="14" t="s">
        <v>201</v>
      </c>
      <c r="D141" s="15" t="s">
        <v>202</v>
      </c>
      <c r="E141" s="14"/>
      <c r="F141" s="15"/>
      <c r="G141" s="1">
        <v>1586393.77</v>
      </c>
      <c r="H141" s="1">
        <v>137008.97</v>
      </c>
      <c r="I141" s="1">
        <v>1189053.48</v>
      </c>
      <c r="J141" s="1">
        <f t="shared" ref="J141" si="63">SUM(G141:I141)</f>
        <v>2912456.2199999997</v>
      </c>
    </row>
    <row r="142" spans="1:10" ht="12.75" x14ac:dyDescent="0.2">
      <c r="A142" s="3" t="s">
        <v>126</v>
      </c>
      <c r="B142" s="3" t="s">
        <v>510</v>
      </c>
      <c r="C142" s="6" t="s">
        <v>201</v>
      </c>
      <c r="D142" s="6" t="s">
        <v>697</v>
      </c>
      <c r="E142" s="17"/>
      <c r="F142" s="17">
        <v>811.5</v>
      </c>
      <c r="G142" s="8">
        <v>1954.89</v>
      </c>
      <c r="H142" s="8">
        <v>168.83</v>
      </c>
      <c r="I142" s="8">
        <v>1465.25</v>
      </c>
      <c r="J142" s="8">
        <f t="shared" ref="J142" si="64">ROUND(J141/$F142,2)</f>
        <v>3588.98</v>
      </c>
    </row>
    <row r="143" spans="1:10" ht="12.75" x14ac:dyDescent="0.2">
      <c r="A143" s="3" t="str">
        <f>A142</f>
        <v>0290</v>
      </c>
      <c r="B143" s="3" t="str">
        <f>B142</f>
        <v>BENTLAS ANIMAS R</v>
      </c>
      <c r="C143" s="51" t="str">
        <f>C142</f>
        <v xml:space="preserve">$ </v>
      </c>
      <c r="D143" s="6" t="s">
        <v>698</v>
      </c>
      <c r="F143" s="17">
        <v>822</v>
      </c>
      <c r="G143" s="8">
        <v>1929.92</v>
      </c>
      <c r="H143" s="8">
        <v>166.68</v>
      </c>
      <c r="I143" s="8">
        <v>1446.54</v>
      </c>
      <c r="J143" s="8">
        <f t="shared" ref="G143:J143" si="65">ROUND(J141/$F143,2)</f>
        <v>3543.13</v>
      </c>
    </row>
    <row r="144" spans="1:10" s="19" customFormat="1" ht="12.75" x14ac:dyDescent="0.2">
      <c r="A144" s="3" t="s">
        <v>126</v>
      </c>
      <c r="B144" s="3" t="s">
        <v>510</v>
      </c>
      <c r="C144" s="17" t="s">
        <v>200</v>
      </c>
      <c r="D144" s="2" t="s">
        <v>199</v>
      </c>
      <c r="E144" s="17"/>
      <c r="F144" s="17"/>
      <c r="G144" s="18">
        <v>11.590176655471893</v>
      </c>
      <c r="H144" s="18">
        <v>1.0009861332752519</v>
      </c>
      <c r="I144" s="18">
        <v>8.6872125613577111</v>
      </c>
      <c r="J144" s="18">
        <f>($J141/IC!$H141)*100</f>
        <v>21.278375350104856</v>
      </c>
    </row>
    <row r="145" spans="1:10" ht="12.75" x14ac:dyDescent="0.2">
      <c r="A145" s="3" t="s">
        <v>126</v>
      </c>
      <c r="B145" s="3" t="s">
        <v>510</v>
      </c>
      <c r="C145" s="6"/>
      <c r="D145" s="6"/>
      <c r="E145" s="17"/>
      <c r="F145" s="17"/>
      <c r="G145" s="8"/>
      <c r="H145" s="8"/>
      <c r="I145" s="8"/>
      <c r="J145" s="8"/>
    </row>
    <row r="146" spans="1:10" ht="12.75" x14ac:dyDescent="0.2">
      <c r="A146" s="11" t="s">
        <v>71</v>
      </c>
      <c r="B146" s="11" t="s">
        <v>511</v>
      </c>
      <c r="C146" s="12"/>
      <c r="D146" s="7" t="s">
        <v>430</v>
      </c>
      <c r="E146" s="9" t="s">
        <v>429</v>
      </c>
      <c r="F146" s="9"/>
      <c r="G146" s="13"/>
      <c r="H146" s="13"/>
      <c r="I146" s="13"/>
      <c r="J146" s="13"/>
    </row>
    <row r="147" spans="1:10" s="16" customFormat="1" ht="15" x14ac:dyDescent="0.25">
      <c r="A147" s="3" t="s">
        <v>71</v>
      </c>
      <c r="B147" s="3" t="s">
        <v>511</v>
      </c>
      <c r="C147" s="14" t="s">
        <v>201</v>
      </c>
      <c r="D147" s="15" t="s">
        <v>202</v>
      </c>
      <c r="E147" s="14"/>
      <c r="F147" s="15"/>
      <c r="G147" s="1">
        <v>683294.38</v>
      </c>
      <c r="H147" s="1">
        <v>60073.05</v>
      </c>
      <c r="I147" s="1">
        <v>892421.66</v>
      </c>
      <c r="J147" s="1">
        <f t="shared" ref="J147" si="66">SUM(G147:I147)</f>
        <v>1635789.09</v>
      </c>
    </row>
    <row r="148" spans="1:10" ht="12.75" x14ac:dyDescent="0.2">
      <c r="A148" s="3" t="s">
        <v>71</v>
      </c>
      <c r="B148" s="3" t="s">
        <v>511</v>
      </c>
      <c r="C148" s="6" t="s">
        <v>201</v>
      </c>
      <c r="D148" s="6" t="s">
        <v>697</v>
      </c>
      <c r="E148" s="17"/>
      <c r="F148" s="17">
        <v>241</v>
      </c>
      <c r="G148" s="8">
        <v>2835.25</v>
      </c>
      <c r="H148" s="8">
        <v>249.27</v>
      </c>
      <c r="I148" s="8">
        <v>3702.99</v>
      </c>
      <c r="J148" s="8">
        <f t="shared" ref="J148" si="67">ROUND(J147/$F148,2)</f>
        <v>6787.51</v>
      </c>
    </row>
    <row r="149" spans="1:10" ht="12.75" x14ac:dyDescent="0.2">
      <c r="A149" s="3" t="str">
        <f>A148</f>
        <v>0310</v>
      </c>
      <c r="B149" s="3" t="str">
        <f>B148</f>
        <v>BENTMCCLAVE RE-2</v>
      </c>
      <c r="C149" s="51" t="str">
        <f>C148</f>
        <v xml:space="preserve">$ </v>
      </c>
      <c r="D149" s="6" t="s">
        <v>698</v>
      </c>
      <c r="F149" s="17">
        <v>258</v>
      </c>
      <c r="G149" s="8">
        <v>2648.43</v>
      </c>
      <c r="H149" s="8">
        <v>232.84</v>
      </c>
      <c r="I149" s="8">
        <v>3459</v>
      </c>
      <c r="J149" s="8">
        <f t="shared" ref="G149:J149" si="68">ROUND(J147/$F149,2)</f>
        <v>6340.27</v>
      </c>
    </row>
    <row r="150" spans="1:10" s="19" customFormat="1" ht="12.75" x14ac:dyDescent="0.2">
      <c r="A150" s="3" t="s">
        <v>71</v>
      </c>
      <c r="B150" s="3" t="s">
        <v>511</v>
      </c>
      <c r="C150" s="17" t="s">
        <v>200</v>
      </c>
      <c r="D150" s="2" t="s">
        <v>199</v>
      </c>
      <c r="E150" s="17"/>
      <c r="F150" s="17"/>
      <c r="G150" s="18">
        <v>13.290594284406929</v>
      </c>
      <c r="H150" s="18">
        <v>1.1684664155687796</v>
      </c>
      <c r="I150" s="18">
        <v>17.358278599740487</v>
      </c>
      <c r="J150" s="18">
        <f>($J147/IC!$H147)*100</f>
        <v>31.817339299716195</v>
      </c>
    </row>
    <row r="151" spans="1:10" ht="12.75" x14ac:dyDescent="0.2">
      <c r="A151" s="3" t="s">
        <v>71</v>
      </c>
      <c r="B151" s="3" t="s">
        <v>511</v>
      </c>
      <c r="C151" s="6"/>
      <c r="D151" s="6"/>
      <c r="E151" s="17"/>
      <c r="F151" s="17"/>
      <c r="G151" s="8"/>
      <c r="H151" s="8"/>
      <c r="I151" s="8"/>
      <c r="J151" s="8"/>
    </row>
    <row r="152" spans="1:10" ht="12.75" x14ac:dyDescent="0.2">
      <c r="A152" s="11" t="s">
        <v>73</v>
      </c>
      <c r="B152" s="11" t="s">
        <v>512</v>
      </c>
      <c r="C152" s="12"/>
      <c r="D152" s="7" t="s">
        <v>427</v>
      </c>
      <c r="E152" s="9" t="s">
        <v>428</v>
      </c>
      <c r="F152" s="9"/>
      <c r="G152" s="13"/>
      <c r="H152" s="13"/>
      <c r="I152" s="13"/>
      <c r="J152" s="13"/>
    </row>
    <row r="153" spans="1:10" s="16" customFormat="1" ht="15" x14ac:dyDescent="0.25">
      <c r="A153" s="3" t="s">
        <v>73</v>
      </c>
      <c r="B153" s="3" t="s">
        <v>512</v>
      </c>
      <c r="C153" s="14" t="s">
        <v>201</v>
      </c>
      <c r="D153" s="15" t="s">
        <v>202</v>
      </c>
      <c r="E153" s="14"/>
      <c r="F153" s="15"/>
      <c r="G153" s="1">
        <v>284527772.13</v>
      </c>
      <c r="H153" s="1">
        <v>13740168.76</v>
      </c>
      <c r="I153" s="1">
        <v>59791870.219999999</v>
      </c>
      <c r="J153" s="1">
        <f t="shared" ref="J153" si="69">SUM(G153:I153)</f>
        <v>358059811.11000001</v>
      </c>
    </row>
    <row r="154" spans="1:10" ht="12.75" x14ac:dyDescent="0.2">
      <c r="A154" s="3" t="s">
        <v>73</v>
      </c>
      <c r="B154" s="3" t="s">
        <v>512</v>
      </c>
      <c r="C154" s="6" t="s">
        <v>201</v>
      </c>
      <c r="D154" s="6" t="s">
        <v>697</v>
      </c>
      <c r="E154" s="17"/>
      <c r="F154" s="17">
        <v>31269.200000000001</v>
      </c>
      <c r="G154" s="8">
        <v>9099.2999999999993</v>
      </c>
      <c r="H154" s="8">
        <v>439.42</v>
      </c>
      <c r="I154" s="8">
        <v>1912.17</v>
      </c>
      <c r="J154" s="8">
        <f t="shared" ref="J154" si="70">ROUND(J153/$F154,2)</f>
        <v>11450.88</v>
      </c>
    </row>
    <row r="155" spans="1:10" ht="12.75" x14ac:dyDescent="0.2">
      <c r="A155" s="3" t="str">
        <f>A154</f>
        <v>0470</v>
      </c>
      <c r="B155" s="3" t="str">
        <f>B154</f>
        <v>BOULDST VRAIN VAL</v>
      </c>
      <c r="C155" s="51" t="str">
        <f>C154</f>
        <v xml:space="preserve">$ </v>
      </c>
      <c r="D155" s="6" t="s">
        <v>698</v>
      </c>
      <c r="F155" s="17">
        <v>32639</v>
      </c>
      <c r="G155" s="8">
        <v>8717.42</v>
      </c>
      <c r="H155" s="8">
        <v>420.97</v>
      </c>
      <c r="I155" s="8">
        <v>1831.91</v>
      </c>
      <c r="J155" s="8">
        <f t="shared" ref="G155:J155" si="71">ROUND(J153/$F155,2)</f>
        <v>10970.31</v>
      </c>
    </row>
    <row r="156" spans="1:10" s="19" customFormat="1" ht="12.75" x14ac:dyDescent="0.2">
      <c r="A156" s="3" t="s">
        <v>73</v>
      </c>
      <c r="B156" s="3" t="s">
        <v>512</v>
      </c>
      <c r="C156" s="17" t="s">
        <v>200</v>
      </c>
      <c r="D156" s="2" t="s">
        <v>199</v>
      </c>
      <c r="E156" s="17"/>
      <c r="F156" s="17"/>
      <c r="G156" s="18">
        <v>48.519352915811901</v>
      </c>
      <c r="H156" s="18">
        <v>2.3430545714344415</v>
      </c>
      <c r="I156" s="18">
        <v>10.196062166385344</v>
      </c>
      <c r="J156" s="18">
        <f>($J153/IC!$H153)*100</f>
        <v>61.05846965363169</v>
      </c>
    </row>
    <row r="157" spans="1:10" ht="12.75" x14ac:dyDescent="0.2">
      <c r="A157" s="3" t="s">
        <v>73</v>
      </c>
      <c r="B157" s="3" t="s">
        <v>512</v>
      </c>
      <c r="C157" s="6"/>
      <c r="D157" s="6"/>
      <c r="E157" s="17"/>
      <c r="F157" s="17"/>
      <c r="G157" s="8"/>
      <c r="H157" s="8"/>
      <c r="I157" s="8"/>
      <c r="J157" s="8"/>
    </row>
    <row r="158" spans="1:10" ht="12.75" x14ac:dyDescent="0.2">
      <c r="A158" s="11" t="s">
        <v>56</v>
      </c>
      <c r="B158" s="11" t="s">
        <v>513</v>
      </c>
      <c r="C158" s="12"/>
      <c r="D158" s="7" t="s">
        <v>427</v>
      </c>
      <c r="E158" s="9" t="s">
        <v>426</v>
      </c>
      <c r="F158" s="9"/>
      <c r="G158" s="13"/>
      <c r="H158" s="13"/>
      <c r="I158" s="13"/>
      <c r="J158" s="13"/>
    </row>
    <row r="159" spans="1:10" s="16" customFormat="1" ht="15" x14ac:dyDescent="0.25">
      <c r="A159" s="3" t="s">
        <v>56</v>
      </c>
      <c r="B159" s="3" t="s">
        <v>513</v>
      </c>
      <c r="C159" s="14" t="s">
        <v>201</v>
      </c>
      <c r="D159" s="15" t="s">
        <v>202</v>
      </c>
      <c r="E159" s="14"/>
      <c r="F159" s="15"/>
      <c r="G159" s="1">
        <v>365468597.54999995</v>
      </c>
      <c r="H159" s="1">
        <v>18363542.850000001</v>
      </c>
      <c r="I159" s="1">
        <v>48880898.120000012</v>
      </c>
      <c r="J159" s="1">
        <f t="shared" ref="J159" si="72">SUM(G159:I159)</f>
        <v>432713038.51999998</v>
      </c>
    </row>
    <row r="160" spans="1:10" ht="12.75" x14ac:dyDescent="0.2">
      <c r="A160" s="3" t="s">
        <v>56</v>
      </c>
      <c r="B160" s="3" t="s">
        <v>513</v>
      </c>
      <c r="C160" s="6" t="s">
        <v>201</v>
      </c>
      <c r="D160" s="6" t="s">
        <v>697</v>
      </c>
      <c r="E160" s="17"/>
      <c r="F160" s="17">
        <v>28765.599999999999</v>
      </c>
      <c r="G160" s="8">
        <v>12705.06</v>
      </c>
      <c r="H160" s="8">
        <v>638.39</v>
      </c>
      <c r="I160" s="8">
        <v>1699.28</v>
      </c>
      <c r="J160" s="8">
        <f t="shared" ref="J160" si="73">ROUND(J159/$F160,2)</f>
        <v>15042.73</v>
      </c>
    </row>
    <row r="161" spans="1:10" ht="12.75" x14ac:dyDescent="0.2">
      <c r="A161" s="3" t="str">
        <f>A160</f>
        <v>0480</v>
      </c>
      <c r="B161" s="3" t="str">
        <f>B160</f>
        <v>BOULDBOULDER VALL</v>
      </c>
      <c r="C161" s="51" t="str">
        <f>C160</f>
        <v xml:space="preserve">$ </v>
      </c>
      <c r="D161" s="6" t="s">
        <v>698</v>
      </c>
      <c r="F161" s="17">
        <v>28487</v>
      </c>
      <c r="G161" s="8">
        <v>12829.31</v>
      </c>
      <c r="H161" s="8">
        <v>644.63</v>
      </c>
      <c r="I161" s="8">
        <v>1715.9</v>
      </c>
      <c r="J161" s="8">
        <f t="shared" ref="G161:J161" si="74">ROUND(J159/$F161,2)</f>
        <v>15189.84</v>
      </c>
    </row>
    <row r="162" spans="1:10" s="19" customFormat="1" ht="12.75" x14ac:dyDescent="0.2">
      <c r="A162" s="3" t="s">
        <v>56</v>
      </c>
      <c r="B162" s="3" t="s">
        <v>513</v>
      </c>
      <c r="C162" s="17" t="s">
        <v>200</v>
      </c>
      <c r="D162" s="2" t="s">
        <v>199</v>
      </c>
      <c r="E162" s="17"/>
      <c r="F162" s="17"/>
      <c r="G162" s="18">
        <v>66.736426150354973</v>
      </c>
      <c r="H162" s="18">
        <v>3.3532763949719113</v>
      </c>
      <c r="I162" s="18">
        <v>8.9259008008262892</v>
      </c>
      <c r="J162" s="18">
        <f>($J159/IC!$H159)*100</f>
        <v>79.015603346153171</v>
      </c>
    </row>
    <row r="163" spans="1:10" ht="12.75" x14ac:dyDescent="0.2">
      <c r="A163" s="3" t="s">
        <v>56</v>
      </c>
      <c r="B163" s="3" t="s">
        <v>513</v>
      </c>
      <c r="C163" s="6"/>
      <c r="D163" s="6"/>
      <c r="E163" s="17"/>
      <c r="F163" s="17"/>
      <c r="G163" s="8"/>
      <c r="H163" s="8"/>
      <c r="I163" s="8"/>
      <c r="J163" s="8"/>
    </row>
    <row r="164" spans="1:10" ht="12.75" x14ac:dyDescent="0.2">
      <c r="A164" s="11" t="s">
        <v>44</v>
      </c>
      <c r="B164" s="11" t="s">
        <v>514</v>
      </c>
      <c r="C164" s="12"/>
      <c r="D164" s="7" t="s">
        <v>424</v>
      </c>
      <c r="E164" s="9" t="s">
        <v>425</v>
      </c>
      <c r="F164" s="9"/>
      <c r="G164" s="13"/>
      <c r="H164" s="13"/>
      <c r="I164" s="13"/>
      <c r="J164" s="13"/>
    </row>
    <row r="165" spans="1:10" s="16" customFormat="1" ht="15" x14ac:dyDescent="0.25">
      <c r="A165" s="3" t="s">
        <v>44</v>
      </c>
      <c r="B165" s="3" t="s">
        <v>514</v>
      </c>
      <c r="C165" s="14" t="s">
        <v>201</v>
      </c>
      <c r="D165" s="15" t="s">
        <v>202</v>
      </c>
      <c r="E165" s="14"/>
      <c r="F165" s="15"/>
      <c r="G165" s="1">
        <v>10389391.470000001</v>
      </c>
      <c r="H165" s="1">
        <v>1087518.3400000001</v>
      </c>
      <c r="I165" s="1">
        <v>1436946.7100000002</v>
      </c>
      <c r="J165" s="1">
        <f t="shared" ref="J165" si="75">SUM(G165:I165)</f>
        <v>12913856.520000001</v>
      </c>
    </row>
    <row r="166" spans="1:10" ht="12.75" x14ac:dyDescent="0.2">
      <c r="A166" s="3" t="s">
        <v>44</v>
      </c>
      <c r="B166" s="3" t="s">
        <v>514</v>
      </c>
      <c r="C166" s="6" t="s">
        <v>201</v>
      </c>
      <c r="D166" s="6" t="s">
        <v>697</v>
      </c>
      <c r="E166" s="17"/>
      <c r="F166" s="17">
        <v>1004</v>
      </c>
      <c r="G166" s="8">
        <v>10348</v>
      </c>
      <c r="H166" s="8">
        <v>1083.19</v>
      </c>
      <c r="I166" s="8">
        <v>1431.22</v>
      </c>
      <c r="J166" s="8">
        <f t="shared" ref="J166" si="76">ROUND(J165/$F166,2)</f>
        <v>12862.41</v>
      </c>
    </row>
    <row r="167" spans="1:10" ht="12.75" x14ac:dyDescent="0.2">
      <c r="A167" s="3" t="str">
        <f>A166</f>
        <v>0490</v>
      </c>
      <c r="B167" s="3" t="str">
        <f>B166</f>
        <v xml:space="preserve">CHAFFBUENA VISTA </v>
      </c>
      <c r="C167" s="51" t="str">
        <f>C166</f>
        <v xml:space="preserve">$ </v>
      </c>
      <c r="D167" s="6" t="s">
        <v>698</v>
      </c>
      <c r="F167" s="17">
        <v>1032</v>
      </c>
      <c r="G167" s="8">
        <v>10067.24</v>
      </c>
      <c r="H167" s="8">
        <v>1053.8</v>
      </c>
      <c r="I167" s="8">
        <v>1392.39</v>
      </c>
      <c r="J167" s="8">
        <f t="shared" ref="G167:J167" si="77">ROUND(J165/$F167,2)</f>
        <v>12513.43</v>
      </c>
    </row>
    <row r="168" spans="1:10" s="19" customFormat="1" ht="12.75" x14ac:dyDescent="0.2">
      <c r="A168" s="3" t="s">
        <v>44</v>
      </c>
      <c r="B168" s="3" t="s">
        <v>514</v>
      </c>
      <c r="C168" s="17" t="s">
        <v>200</v>
      </c>
      <c r="D168" s="2" t="s">
        <v>199</v>
      </c>
      <c r="E168" s="17"/>
      <c r="F168" s="17"/>
      <c r="G168" s="18">
        <v>53.176375394087863</v>
      </c>
      <c r="H168" s="18">
        <v>5.5662820736694476</v>
      </c>
      <c r="I168" s="18">
        <v>7.3547731734724504</v>
      </c>
      <c r="J168" s="18">
        <f>($J165/IC!$H165)*100</f>
        <v>66.097430641229764</v>
      </c>
    </row>
    <row r="169" spans="1:10" ht="12.75" x14ac:dyDescent="0.2">
      <c r="A169" s="3" t="s">
        <v>44</v>
      </c>
      <c r="B169" s="3" t="s">
        <v>514</v>
      </c>
      <c r="C169" s="6"/>
      <c r="D169" s="6"/>
      <c r="E169" s="17"/>
      <c r="F169" s="17"/>
      <c r="G169" s="8"/>
      <c r="H169" s="8"/>
      <c r="I169" s="8"/>
      <c r="J169" s="8"/>
    </row>
    <row r="170" spans="1:10" ht="12.75" x14ac:dyDescent="0.2">
      <c r="A170" s="11" t="s">
        <v>2</v>
      </c>
      <c r="B170" s="11" t="s">
        <v>515</v>
      </c>
      <c r="C170" s="12"/>
      <c r="D170" s="7" t="s">
        <v>424</v>
      </c>
      <c r="E170" s="9" t="s">
        <v>423</v>
      </c>
      <c r="F170" s="9"/>
      <c r="G170" s="13"/>
      <c r="H170" s="13"/>
      <c r="I170" s="13"/>
      <c r="J170" s="13"/>
    </row>
    <row r="171" spans="1:10" s="16" customFormat="1" ht="15" x14ac:dyDescent="0.25">
      <c r="A171" s="3" t="s">
        <v>2</v>
      </c>
      <c r="B171" s="3" t="s">
        <v>515</v>
      </c>
      <c r="C171" s="14" t="s">
        <v>201</v>
      </c>
      <c r="D171" s="15" t="s">
        <v>202</v>
      </c>
      <c r="E171" s="14"/>
      <c r="F171" s="15"/>
      <c r="G171" s="1">
        <v>10159806.479999999</v>
      </c>
      <c r="H171" s="1">
        <v>1152841.27</v>
      </c>
      <c r="I171" s="1">
        <v>2210107.34</v>
      </c>
      <c r="J171" s="1">
        <f t="shared" ref="J171" si="78">SUM(G171:I171)</f>
        <v>13522755.089999998</v>
      </c>
    </row>
    <row r="172" spans="1:10" ht="12.75" x14ac:dyDescent="0.2">
      <c r="A172" s="3" t="s">
        <v>2</v>
      </c>
      <c r="B172" s="3" t="s">
        <v>515</v>
      </c>
      <c r="C172" s="6" t="s">
        <v>201</v>
      </c>
      <c r="D172" s="6" t="s">
        <v>697</v>
      </c>
      <c r="E172" s="17"/>
      <c r="F172" s="17">
        <v>1302</v>
      </c>
      <c r="G172" s="8">
        <v>7803.23</v>
      </c>
      <c r="H172" s="8">
        <v>885.44</v>
      </c>
      <c r="I172" s="8">
        <v>1697.47</v>
      </c>
      <c r="J172" s="8">
        <f t="shared" ref="J172" si="79">ROUND(J171/$F172,2)</f>
        <v>10386.14</v>
      </c>
    </row>
    <row r="173" spans="1:10" ht="12.75" x14ac:dyDescent="0.2">
      <c r="A173" s="3" t="str">
        <f>A172</f>
        <v>0500</v>
      </c>
      <c r="B173" s="3" t="str">
        <f>B172</f>
        <v>CHAFFSALIDA R-32</v>
      </c>
      <c r="C173" s="51" t="str">
        <f>C172</f>
        <v xml:space="preserve">$ </v>
      </c>
      <c r="D173" s="6" t="s">
        <v>698</v>
      </c>
      <c r="F173" s="17">
        <v>1329</v>
      </c>
      <c r="G173" s="8">
        <v>7644.7</v>
      </c>
      <c r="H173" s="8">
        <v>867.45</v>
      </c>
      <c r="I173" s="8">
        <v>1662.99</v>
      </c>
      <c r="J173" s="8">
        <f t="shared" ref="G173:J173" si="80">ROUND(J171/$F173,2)</f>
        <v>10175.14</v>
      </c>
    </row>
    <row r="174" spans="1:10" s="19" customFormat="1" ht="12.75" x14ac:dyDescent="0.2">
      <c r="A174" s="3" t="s">
        <v>2</v>
      </c>
      <c r="B174" s="3" t="s">
        <v>515</v>
      </c>
      <c r="C174" s="17" t="s">
        <v>200</v>
      </c>
      <c r="D174" s="2" t="s">
        <v>199</v>
      </c>
      <c r="E174" s="17"/>
      <c r="F174" s="17"/>
      <c r="G174" s="18">
        <v>41.344801265426021</v>
      </c>
      <c r="H174" s="18">
        <v>4.6914272720213619</v>
      </c>
      <c r="I174" s="18">
        <v>8.9939162647869004</v>
      </c>
      <c r="J174" s="18">
        <f>($J171/IC!$H171)*100</f>
        <v>55.030144802234283</v>
      </c>
    </row>
    <row r="175" spans="1:10" ht="12.75" x14ac:dyDescent="0.2">
      <c r="A175" s="3" t="s">
        <v>2</v>
      </c>
      <c r="B175" s="3" t="s">
        <v>515</v>
      </c>
      <c r="C175" s="6"/>
      <c r="D175" s="6"/>
      <c r="E175" s="17"/>
      <c r="F175" s="17"/>
      <c r="G175" s="8"/>
      <c r="H175" s="8"/>
      <c r="I175" s="8"/>
      <c r="J175" s="8"/>
    </row>
    <row r="176" spans="1:10" ht="12.75" x14ac:dyDescent="0.2">
      <c r="A176" s="11" t="s">
        <v>86</v>
      </c>
      <c r="B176" s="11" t="s">
        <v>516</v>
      </c>
      <c r="C176" s="12"/>
      <c r="D176" s="7" t="s">
        <v>421</v>
      </c>
      <c r="E176" s="9" t="s">
        <v>422</v>
      </c>
      <c r="F176" s="9"/>
      <c r="G176" s="13"/>
      <c r="H176" s="13"/>
      <c r="I176" s="13"/>
      <c r="J176" s="13"/>
    </row>
    <row r="177" spans="1:10" s="16" customFormat="1" ht="15" x14ac:dyDescent="0.25">
      <c r="A177" s="3" t="s">
        <v>86</v>
      </c>
      <c r="B177" s="3" t="s">
        <v>516</v>
      </c>
      <c r="C177" s="14" t="s">
        <v>201</v>
      </c>
      <c r="D177" s="15" t="s">
        <v>202</v>
      </c>
      <c r="E177" s="14"/>
      <c r="F177" s="15"/>
      <c r="G177" s="1">
        <v>1511424</v>
      </c>
      <c r="H177" s="1">
        <v>164149.15</v>
      </c>
      <c r="I177" s="1">
        <v>221723.6</v>
      </c>
      <c r="J177" s="1">
        <f t="shared" ref="J177" si="81">SUM(G177:I177)</f>
        <v>1897296.75</v>
      </c>
    </row>
    <row r="178" spans="1:10" ht="12.75" x14ac:dyDescent="0.2">
      <c r="A178" s="3" t="s">
        <v>86</v>
      </c>
      <c r="B178" s="3" t="s">
        <v>516</v>
      </c>
      <c r="C178" s="6" t="s">
        <v>201</v>
      </c>
      <c r="D178" s="6" t="s">
        <v>697</v>
      </c>
      <c r="E178" s="17"/>
      <c r="F178" s="17">
        <v>100.4</v>
      </c>
      <c r="G178" s="8">
        <v>15054.02</v>
      </c>
      <c r="H178" s="8">
        <v>1634.95</v>
      </c>
      <c r="I178" s="8">
        <v>2208.4</v>
      </c>
      <c r="J178" s="8">
        <f t="shared" ref="J178" si="82">ROUND(J177/$F178,2)</f>
        <v>18897.38</v>
      </c>
    </row>
    <row r="179" spans="1:10" ht="12.75" x14ac:dyDescent="0.2">
      <c r="A179" s="3" t="str">
        <f>A178</f>
        <v>0510</v>
      </c>
      <c r="B179" s="3" t="str">
        <f>B178</f>
        <v>CHEYEKIT CARSON R</v>
      </c>
      <c r="C179" s="51" t="str">
        <f>C178</f>
        <v xml:space="preserve">$ </v>
      </c>
      <c r="D179" s="6" t="s">
        <v>698</v>
      </c>
      <c r="F179" s="17">
        <v>101</v>
      </c>
      <c r="G179" s="8">
        <v>14964.59</v>
      </c>
      <c r="H179" s="8">
        <v>1625.24</v>
      </c>
      <c r="I179" s="8">
        <v>2195.2800000000002</v>
      </c>
      <c r="J179" s="8">
        <f t="shared" ref="G179:J179" si="83">ROUND(J177/$F179,2)</f>
        <v>18785.12</v>
      </c>
    </row>
    <row r="180" spans="1:10" s="19" customFormat="1" ht="12.75" x14ac:dyDescent="0.2">
      <c r="A180" s="3" t="s">
        <v>86</v>
      </c>
      <c r="B180" s="3" t="s">
        <v>516</v>
      </c>
      <c r="C180" s="17" t="s">
        <v>200</v>
      </c>
      <c r="D180" s="2" t="s">
        <v>199</v>
      </c>
      <c r="E180" s="17"/>
      <c r="F180" s="17"/>
      <c r="G180" s="18">
        <v>42.701361160979197</v>
      </c>
      <c r="H180" s="18">
        <v>4.6376080692232939</v>
      </c>
      <c r="I180" s="18">
        <v>6.2642246791849852</v>
      </c>
      <c r="J180" s="18">
        <f>($J177/IC!$H177)*100</f>
        <v>53.603193909387471</v>
      </c>
    </row>
    <row r="181" spans="1:10" ht="12.75" x14ac:dyDescent="0.2">
      <c r="A181" s="3" t="s">
        <v>86</v>
      </c>
      <c r="B181" s="3" t="s">
        <v>516</v>
      </c>
      <c r="C181" s="6"/>
      <c r="D181" s="6"/>
      <c r="E181" s="17"/>
      <c r="F181" s="17"/>
      <c r="G181" s="8"/>
      <c r="H181" s="8"/>
      <c r="I181" s="8"/>
      <c r="J181" s="8"/>
    </row>
    <row r="182" spans="1:10" ht="12.75" x14ac:dyDescent="0.2">
      <c r="A182" s="11" t="s">
        <v>8</v>
      </c>
      <c r="B182" s="11" t="s">
        <v>517</v>
      </c>
      <c r="C182" s="12"/>
      <c r="D182" s="7" t="s">
        <v>421</v>
      </c>
      <c r="E182" s="9" t="s">
        <v>420</v>
      </c>
      <c r="F182" s="9"/>
      <c r="G182" s="13"/>
      <c r="H182" s="13"/>
      <c r="I182" s="13"/>
      <c r="J182" s="13"/>
    </row>
    <row r="183" spans="1:10" s="16" customFormat="1" ht="15" x14ac:dyDescent="0.25">
      <c r="A183" s="3" t="s">
        <v>8</v>
      </c>
      <c r="B183" s="3" t="s">
        <v>517</v>
      </c>
      <c r="C183" s="14" t="s">
        <v>201</v>
      </c>
      <c r="D183" s="15" t="s">
        <v>202</v>
      </c>
      <c r="E183" s="14"/>
      <c r="F183" s="15"/>
      <c r="G183" s="1">
        <v>1613684.46</v>
      </c>
      <c r="H183" s="1">
        <v>161184.87</v>
      </c>
      <c r="I183" s="1">
        <v>350468.83</v>
      </c>
      <c r="J183" s="1">
        <f t="shared" ref="J183" si="84">SUM(G183:I183)</f>
        <v>2125338.16</v>
      </c>
    </row>
    <row r="184" spans="1:10" ht="12.75" x14ac:dyDescent="0.2">
      <c r="A184" s="3" t="s">
        <v>8</v>
      </c>
      <c r="B184" s="3" t="s">
        <v>517</v>
      </c>
      <c r="C184" s="6" t="s">
        <v>201</v>
      </c>
      <c r="D184" s="6" t="s">
        <v>697</v>
      </c>
      <c r="E184" s="17"/>
      <c r="F184" s="17">
        <v>174.8</v>
      </c>
      <c r="G184" s="8">
        <v>9231.6</v>
      </c>
      <c r="H184" s="8">
        <v>922.11</v>
      </c>
      <c r="I184" s="8">
        <v>2004.97</v>
      </c>
      <c r="J184" s="8">
        <f t="shared" ref="J184" si="85">ROUND(J183/$F184,2)</f>
        <v>12158.69</v>
      </c>
    </row>
    <row r="185" spans="1:10" ht="12.75" x14ac:dyDescent="0.2">
      <c r="A185" s="3" t="str">
        <f>A184</f>
        <v>0520</v>
      </c>
      <c r="B185" s="3" t="str">
        <f>B184</f>
        <v>CHEYECHEYENNE COU</v>
      </c>
      <c r="C185" s="51" t="str">
        <f>C184</f>
        <v xml:space="preserve">$ </v>
      </c>
      <c r="D185" s="6" t="s">
        <v>698</v>
      </c>
      <c r="F185" s="17">
        <v>178</v>
      </c>
      <c r="G185" s="8">
        <v>9065.64</v>
      </c>
      <c r="H185" s="8">
        <v>905.53</v>
      </c>
      <c r="I185" s="8">
        <v>1968.93</v>
      </c>
      <c r="J185" s="8">
        <f t="shared" ref="G185:J185" si="86">ROUND(J183/$F185,2)</f>
        <v>11940.1</v>
      </c>
    </row>
    <row r="186" spans="1:10" s="19" customFormat="1" ht="12.75" x14ac:dyDescent="0.2">
      <c r="A186" s="3" t="s">
        <v>8</v>
      </c>
      <c r="B186" s="3" t="s">
        <v>517</v>
      </c>
      <c r="C186" s="17" t="s">
        <v>200</v>
      </c>
      <c r="D186" s="2" t="s">
        <v>199</v>
      </c>
      <c r="E186" s="17"/>
      <c r="F186" s="17"/>
      <c r="G186" s="18">
        <v>34.583312854858619</v>
      </c>
      <c r="H186" s="18">
        <v>3.4543970180389021</v>
      </c>
      <c r="I186" s="18">
        <v>7.510993316355207</v>
      </c>
      <c r="J186" s="18">
        <f>($J183/IC!$H183)*100</f>
        <v>45.548703189252734</v>
      </c>
    </row>
    <row r="187" spans="1:10" ht="12.75" x14ac:dyDescent="0.2">
      <c r="A187" s="3" t="s">
        <v>8</v>
      </c>
      <c r="B187" s="3" t="s">
        <v>517</v>
      </c>
      <c r="C187" s="6"/>
      <c r="D187" s="6"/>
      <c r="E187" s="17"/>
      <c r="F187" s="17"/>
      <c r="G187" s="8"/>
      <c r="H187" s="8"/>
      <c r="I187" s="8"/>
      <c r="J187" s="8"/>
    </row>
    <row r="188" spans="1:10" ht="12.75" x14ac:dyDescent="0.2">
      <c r="A188" s="11" t="s">
        <v>66</v>
      </c>
      <c r="B188" s="11" t="s">
        <v>518</v>
      </c>
      <c r="C188" s="12"/>
      <c r="D188" s="7" t="s">
        <v>419</v>
      </c>
      <c r="E188" s="9" t="s">
        <v>418</v>
      </c>
      <c r="F188" s="9"/>
      <c r="G188" s="13"/>
      <c r="H188" s="13"/>
      <c r="I188" s="13"/>
      <c r="J188" s="13"/>
    </row>
    <row r="189" spans="1:10" s="16" customFormat="1" ht="15" x14ac:dyDescent="0.25">
      <c r="A189" s="3" t="s">
        <v>66</v>
      </c>
      <c r="B189" s="3" t="s">
        <v>518</v>
      </c>
      <c r="C189" s="14" t="s">
        <v>201</v>
      </c>
      <c r="D189" s="15" t="s">
        <v>202</v>
      </c>
      <c r="E189" s="14"/>
      <c r="F189" s="15"/>
      <c r="G189" s="1">
        <v>9204068.4700000007</v>
      </c>
      <c r="H189" s="1">
        <v>719843.68</v>
      </c>
      <c r="I189" s="1">
        <v>3391671.83</v>
      </c>
      <c r="J189" s="1">
        <f t="shared" ref="J189" si="87">SUM(G189:I189)</f>
        <v>13315583.98</v>
      </c>
    </row>
    <row r="190" spans="1:10" ht="12.75" x14ac:dyDescent="0.2">
      <c r="A190" s="3" t="s">
        <v>66</v>
      </c>
      <c r="B190" s="3" t="s">
        <v>518</v>
      </c>
      <c r="C190" s="6" t="s">
        <v>201</v>
      </c>
      <c r="D190" s="6" t="s">
        <v>697</v>
      </c>
      <c r="E190" s="17"/>
      <c r="F190" s="17">
        <v>660.1</v>
      </c>
      <c r="G190" s="8">
        <v>13943.45</v>
      </c>
      <c r="H190" s="8">
        <v>1090.51</v>
      </c>
      <c r="I190" s="8">
        <v>5138.12</v>
      </c>
      <c r="J190" s="8">
        <f t="shared" ref="J190" si="88">ROUND(J189/$F190,2)</f>
        <v>20172.07</v>
      </c>
    </row>
    <row r="191" spans="1:10" ht="12.75" x14ac:dyDescent="0.2">
      <c r="A191" s="3" t="str">
        <f>A190</f>
        <v>0540</v>
      </c>
      <c r="B191" s="3" t="str">
        <f>B190</f>
        <v xml:space="preserve">CLEARCLEAR CREEK </v>
      </c>
      <c r="C191" s="51" t="str">
        <f>C190</f>
        <v xml:space="preserve">$ </v>
      </c>
      <c r="D191" s="6" t="s">
        <v>698</v>
      </c>
      <c r="F191" s="17">
        <v>680</v>
      </c>
      <c r="G191" s="8">
        <v>13535.39</v>
      </c>
      <c r="H191" s="8">
        <v>1058.5899999999999</v>
      </c>
      <c r="I191" s="8">
        <v>4987.75</v>
      </c>
      <c r="J191" s="8">
        <f t="shared" ref="G191:J191" si="89">ROUND(J189/$F191,2)</f>
        <v>19581.740000000002</v>
      </c>
    </row>
    <row r="192" spans="1:10" s="19" customFormat="1" ht="12.75" x14ac:dyDescent="0.2">
      <c r="A192" s="3" t="s">
        <v>66</v>
      </c>
      <c r="B192" s="3" t="s">
        <v>518</v>
      </c>
      <c r="C192" s="17" t="s">
        <v>200</v>
      </c>
      <c r="D192" s="2" t="s">
        <v>199</v>
      </c>
      <c r="E192" s="17"/>
      <c r="F192" s="17"/>
      <c r="G192" s="18">
        <v>48.965196134254626</v>
      </c>
      <c r="H192" s="18">
        <v>3.8295333299713734</v>
      </c>
      <c r="I192" s="18">
        <v>18.043529002449532</v>
      </c>
      <c r="J192" s="18">
        <f>($J189/IC!$H189)*100</f>
        <v>70.838258466675526</v>
      </c>
    </row>
    <row r="193" spans="1:10" ht="12.75" x14ac:dyDescent="0.2">
      <c r="A193" s="3" t="s">
        <v>66</v>
      </c>
      <c r="B193" s="3" t="s">
        <v>518</v>
      </c>
      <c r="C193" s="6"/>
      <c r="D193" s="6"/>
      <c r="E193" s="17"/>
      <c r="F193" s="17"/>
      <c r="G193" s="8"/>
      <c r="H193" s="8"/>
      <c r="I193" s="8"/>
      <c r="J193" s="8"/>
    </row>
    <row r="194" spans="1:10" ht="12.75" x14ac:dyDescent="0.2">
      <c r="A194" s="11" t="s">
        <v>123</v>
      </c>
      <c r="B194" s="11" t="s">
        <v>519</v>
      </c>
      <c r="C194" s="12"/>
      <c r="D194" s="7" t="s">
        <v>415</v>
      </c>
      <c r="E194" s="9" t="s">
        <v>417</v>
      </c>
      <c r="F194" s="9"/>
      <c r="G194" s="13"/>
      <c r="H194" s="13"/>
      <c r="I194" s="13"/>
      <c r="J194" s="13"/>
    </row>
    <row r="195" spans="1:10" s="16" customFormat="1" ht="15" x14ac:dyDescent="0.25">
      <c r="A195" s="3" t="s">
        <v>123</v>
      </c>
      <c r="B195" s="3" t="s">
        <v>519</v>
      </c>
      <c r="C195" s="14" t="s">
        <v>201</v>
      </c>
      <c r="D195" s="15" t="s">
        <v>202</v>
      </c>
      <c r="E195" s="14"/>
      <c r="F195" s="15"/>
      <c r="G195" s="1">
        <v>1541314.4100000001</v>
      </c>
      <c r="H195" s="1">
        <v>231059.68</v>
      </c>
      <c r="I195" s="1">
        <v>751353.77999999991</v>
      </c>
      <c r="J195" s="1">
        <f t="shared" ref="J195" si="90">SUM(G195:I195)</f>
        <v>2523727.87</v>
      </c>
    </row>
    <row r="196" spans="1:10" ht="12.75" x14ac:dyDescent="0.2">
      <c r="A196" s="3" t="s">
        <v>123</v>
      </c>
      <c r="B196" s="3" t="s">
        <v>519</v>
      </c>
      <c r="C196" s="6" t="s">
        <v>201</v>
      </c>
      <c r="D196" s="6" t="s">
        <v>697</v>
      </c>
      <c r="E196" s="17"/>
      <c r="F196" s="17">
        <v>1052.0999999999999</v>
      </c>
      <c r="G196" s="8">
        <v>1464.99</v>
      </c>
      <c r="H196" s="8">
        <v>219.62</v>
      </c>
      <c r="I196" s="8">
        <v>714.15</v>
      </c>
      <c r="J196" s="8">
        <f t="shared" ref="J196" si="91">ROUND(J195/$F196,2)</f>
        <v>2398.75</v>
      </c>
    </row>
    <row r="197" spans="1:10" ht="12.75" x14ac:dyDescent="0.2">
      <c r="A197" s="3" t="str">
        <f>A196</f>
        <v>0550</v>
      </c>
      <c r="B197" s="3" t="str">
        <f>B196</f>
        <v>CONEJNORTH CONEJO</v>
      </c>
      <c r="C197" s="51" t="str">
        <f>C196</f>
        <v xml:space="preserve">$ </v>
      </c>
      <c r="D197" s="6" t="s">
        <v>698</v>
      </c>
      <c r="F197" s="17">
        <v>988</v>
      </c>
      <c r="G197" s="8">
        <v>1560.03</v>
      </c>
      <c r="H197" s="8">
        <v>233.87</v>
      </c>
      <c r="I197" s="8">
        <v>760.48</v>
      </c>
      <c r="J197" s="8">
        <f t="shared" ref="G197:J197" si="92">ROUND(J195/$F197,2)</f>
        <v>2554.38</v>
      </c>
    </row>
    <row r="198" spans="1:10" s="19" customFormat="1" ht="12.75" x14ac:dyDescent="0.2">
      <c r="A198" s="3" t="s">
        <v>123</v>
      </c>
      <c r="B198" s="3" t="s">
        <v>519</v>
      </c>
      <c r="C198" s="17" t="s">
        <v>200</v>
      </c>
      <c r="D198" s="2" t="s">
        <v>199</v>
      </c>
      <c r="E198" s="17"/>
      <c r="F198" s="17"/>
      <c r="G198" s="18">
        <v>10.521677189770058</v>
      </c>
      <c r="H198" s="18">
        <v>1.5773130704277063</v>
      </c>
      <c r="I198" s="18">
        <v>5.1290650870340651</v>
      </c>
      <c r="J198" s="18">
        <f>($J195/IC!$H195)*100</f>
        <v>17.22805534723183</v>
      </c>
    </row>
    <row r="199" spans="1:10" ht="12.75" x14ac:dyDescent="0.2">
      <c r="A199" s="3" t="s">
        <v>123</v>
      </c>
      <c r="B199" s="3" t="s">
        <v>519</v>
      </c>
      <c r="C199" s="6"/>
      <c r="D199" s="6"/>
      <c r="E199" s="17"/>
      <c r="F199" s="17"/>
      <c r="G199" s="8"/>
      <c r="H199" s="8"/>
      <c r="I199" s="8"/>
      <c r="J199" s="8"/>
    </row>
    <row r="200" spans="1:10" ht="12.75" x14ac:dyDescent="0.2">
      <c r="A200" s="11" t="s">
        <v>108</v>
      </c>
      <c r="B200" s="11" t="s">
        <v>520</v>
      </c>
      <c r="C200" s="12"/>
      <c r="D200" s="7" t="s">
        <v>415</v>
      </c>
      <c r="E200" s="9" t="s">
        <v>416</v>
      </c>
      <c r="F200" s="9"/>
      <c r="G200" s="13"/>
      <c r="H200" s="13"/>
      <c r="I200" s="13"/>
      <c r="J200" s="13"/>
    </row>
    <row r="201" spans="1:10" s="16" customFormat="1" ht="15" x14ac:dyDescent="0.25">
      <c r="A201" s="3" t="s">
        <v>108</v>
      </c>
      <c r="B201" s="3" t="s">
        <v>520</v>
      </c>
      <c r="C201" s="14" t="s">
        <v>201</v>
      </c>
      <c r="D201" s="15" t="s">
        <v>202</v>
      </c>
      <c r="E201" s="14"/>
      <c r="F201" s="15"/>
      <c r="G201" s="1">
        <v>367544.64999999997</v>
      </c>
      <c r="H201" s="1">
        <v>65329.120000000003</v>
      </c>
      <c r="I201" s="1">
        <v>261638.81000000003</v>
      </c>
      <c r="J201" s="1">
        <f t="shared" ref="J201" si="93">SUM(G201:I201)</f>
        <v>694512.58</v>
      </c>
    </row>
    <row r="202" spans="1:10" ht="12.75" x14ac:dyDescent="0.2">
      <c r="A202" s="3" t="s">
        <v>108</v>
      </c>
      <c r="B202" s="3" t="s">
        <v>520</v>
      </c>
      <c r="C202" s="6" t="s">
        <v>201</v>
      </c>
      <c r="D202" s="6" t="s">
        <v>697</v>
      </c>
      <c r="E202" s="17"/>
      <c r="F202" s="17">
        <v>372.5</v>
      </c>
      <c r="G202" s="8">
        <v>986.7</v>
      </c>
      <c r="H202" s="8">
        <v>175.38</v>
      </c>
      <c r="I202" s="8">
        <v>702.39</v>
      </c>
      <c r="J202" s="8">
        <f t="shared" ref="J202" si="94">ROUND(J201/$F202,2)</f>
        <v>1864.46</v>
      </c>
    </row>
    <row r="203" spans="1:10" ht="12.75" x14ac:dyDescent="0.2">
      <c r="A203" s="3" t="str">
        <f>A202</f>
        <v>0560</v>
      </c>
      <c r="B203" s="3" t="str">
        <f>B202</f>
        <v>CONEJSANFORD 6J</v>
      </c>
      <c r="C203" s="51" t="str">
        <f>C202</f>
        <v xml:space="preserve">$ </v>
      </c>
      <c r="D203" s="6" t="s">
        <v>698</v>
      </c>
      <c r="F203" s="17">
        <v>384</v>
      </c>
      <c r="G203" s="8">
        <v>957.15</v>
      </c>
      <c r="H203" s="8">
        <v>170.13</v>
      </c>
      <c r="I203" s="8">
        <v>681.35</v>
      </c>
      <c r="J203" s="8">
        <f t="shared" ref="G203:J203" si="95">ROUND(J201/$F203,2)</f>
        <v>1808.63</v>
      </c>
    </row>
    <row r="204" spans="1:10" s="19" customFormat="1" ht="12.75" x14ac:dyDescent="0.2">
      <c r="A204" s="3" t="s">
        <v>108</v>
      </c>
      <c r="B204" s="3" t="s">
        <v>520</v>
      </c>
      <c r="C204" s="17" t="s">
        <v>200</v>
      </c>
      <c r="D204" s="2" t="s">
        <v>199</v>
      </c>
      <c r="E204" s="17"/>
      <c r="F204" s="17"/>
      <c r="G204" s="18">
        <v>6.3946899698000941</v>
      </c>
      <c r="H204" s="18">
        <v>1.1366223624799512</v>
      </c>
      <c r="I204" s="18">
        <v>4.5520974771838816</v>
      </c>
      <c r="J204" s="18">
        <f>($J201/IC!$H201)*100</f>
        <v>12.083409809463927</v>
      </c>
    </row>
    <row r="205" spans="1:10" ht="12.75" x14ac:dyDescent="0.2">
      <c r="A205" s="3" t="s">
        <v>108</v>
      </c>
      <c r="B205" s="3" t="s">
        <v>520</v>
      </c>
      <c r="C205" s="6"/>
      <c r="D205" s="6"/>
      <c r="E205" s="17"/>
      <c r="F205" s="17"/>
      <c r="G205" s="8"/>
      <c r="H205" s="8"/>
      <c r="I205" s="8"/>
      <c r="J205" s="8"/>
    </row>
    <row r="206" spans="1:10" ht="12.75" x14ac:dyDescent="0.2">
      <c r="A206" s="11" t="s">
        <v>3</v>
      </c>
      <c r="B206" s="11" t="s">
        <v>521</v>
      </c>
      <c r="C206" s="12"/>
      <c r="D206" s="7" t="s">
        <v>415</v>
      </c>
      <c r="E206" s="9" t="s">
        <v>414</v>
      </c>
      <c r="F206" s="9"/>
      <c r="G206" s="13"/>
      <c r="H206" s="13"/>
      <c r="I206" s="13"/>
      <c r="J206" s="13"/>
    </row>
    <row r="207" spans="1:10" s="16" customFormat="1" ht="15" x14ac:dyDescent="0.25">
      <c r="A207" s="3" t="s">
        <v>3</v>
      </c>
      <c r="B207" s="3" t="s">
        <v>521</v>
      </c>
      <c r="C207" s="14" t="s">
        <v>201</v>
      </c>
      <c r="D207" s="15" t="s">
        <v>202</v>
      </c>
      <c r="E207" s="14"/>
      <c r="F207" s="15"/>
      <c r="G207" s="1">
        <v>1316520.0899999999</v>
      </c>
      <c r="H207" s="1">
        <v>208103.26</v>
      </c>
      <c r="I207" s="1">
        <v>3413317.1199999996</v>
      </c>
      <c r="J207" s="1">
        <f t="shared" ref="J207" si="96">SUM(G207:I207)</f>
        <v>4937940.47</v>
      </c>
    </row>
    <row r="208" spans="1:10" ht="12.75" x14ac:dyDescent="0.2">
      <c r="A208" s="3" t="s">
        <v>3</v>
      </c>
      <c r="B208" s="3" t="s">
        <v>521</v>
      </c>
      <c r="C208" s="6" t="s">
        <v>201</v>
      </c>
      <c r="D208" s="6" t="s">
        <v>697</v>
      </c>
      <c r="E208" s="17"/>
      <c r="F208" s="17">
        <v>165</v>
      </c>
      <c r="G208" s="8">
        <v>7978.91</v>
      </c>
      <c r="H208" s="8">
        <v>1261.23</v>
      </c>
      <c r="I208" s="8">
        <v>20686.77</v>
      </c>
      <c r="J208" s="8">
        <f t="shared" ref="J208" si="97">ROUND(J207/$F208,2)</f>
        <v>29926.91</v>
      </c>
    </row>
    <row r="209" spans="1:10" ht="12.75" x14ac:dyDescent="0.2">
      <c r="A209" s="3" t="str">
        <f>A208</f>
        <v>0580</v>
      </c>
      <c r="B209" s="3" t="str">
        <f>B208</f>
        <v>CONEJSOUTH CONEJO</v>
      </c>
      <c r="C209" s="51" t="str">
        <f>C208</f>
        <v xml:space="preserve">$ </v>
      </c>
      <c r="D209" s="6" t="s">
        <v>698</v>
      </c>
      <c r="F209" s="17">
        <v>174</v>
      </c>
      <c r="G209" s="8">
        <v>7566.21</v>
      </c>
      <c r="H209" s="8">
        <v>1196</v>
      </c>
      <c r="I209" s="8">
        <v>19616.77</v>
      </c>
      <c r="J209" s="8">
        <f t="shared" ref="G209:J209" si="98">ROUND(J207/$F209,2)</f>
        <v>28378.97</v>
      </c>
    </row>
    <row r="210" spans="1:10" s="19" customFormat="1" ht="12.75" x14ac:dyDescent="0.2">
      <c r="A210" s="3" t="s">
        <v>3</v>
      </c>
      <c r="B210" s="3" t="s">
        <v>521</v>
      </c>
      <c r="C210" s="17" t="s">
        <v>200</v>
      </c>
      <c r="D210" s="2" t="s">
        <v>199</v>
      </c>
      <c r="E210" s="17"/>
      <c r="F210" s="17"/>
      <c r="G210" s="18">
        <v>15.053276431284553</v>
      </c>
      <c r="H210" s="18">
        <v>2.3794820320831431</v>
      </c>
      <c r="I210" s="18">
        <v>39.028349468632925</v>
      </c>
      <c r="J210" s="18">
        <f>($J207/IC!$H207)*100</f>
        <v>56.46110793200063</v>
      </c>
    </row>
    <row r="211" spans="1:10" ht="12.75" x14ac:dyDescent="0.2">
      <c r="A211" s="3" t="s">
        <v>3</v>
      </c>
      <c r="B211" s="3" t="s">
        <v>521</v>
      </c>
      <c r="C211" s="6"/>
      <c r="D211" s="6"/>
      <c r="E211" s="17"/>
      <c r="F211" s="17"/>
      <c r="G211" s="8"/>
      <c r="H211" s="8"/>
      <c r="I211" s="8"/>
      <c r="J211" s="8"/>
    </row>
    <row r="212" spans="1:10" ht="12.75" x14ac:dyDescent="0.2">
      <c r="A212" s="11" t="s">
        <v>12</v>
      </c>
      <c r="B212" s="11" t="s">
        <v>522</v>
      </c>
      <c r="C212" s="12"/>
      <c r="D212" s="7" t="s">
        <v>412</v>
      </c>
      <c r="E212" s="9" t="s">
        <v>413</v>
      </c>
      <c r="F212" s="9"/>
      <c r="G212" s="13"/>
      <c r="H212" s="13"/>
      <c r="I212" s="13"/>
      <c r="J212" s="13"/>
    </row>
    <row r="213" spans="1:10" s="16" customFormat="1" ht="15" x14ac:dyDescent="0.25">
      <c r="A213" s="3" t="s">
        <v>12</v>
      </c>
      <c r="B213" s="3" t="s">
        <v>522</v>
      </c>
      <c r="C213" s="14" t="s">
        <v>201</v>
      </c>
      <c r="D213" s="15" t="s">
        <v>202</v>
      </c>
      <c r="E213" s="14"/>
      <c r="F213" s="15"/>
      <c r="G213" s="1">
        <v>1592195.98</v>
      </c>
      <c r="H213" s="1">
        <v>107797.15</v>
      </c>
      <c r="I213" s="1">
        <v>423853.11</v>
      </c>
      <c r="J213" s="1">
        <f t="shared" ref="J213" si="99">SUM(G213:I213)</f>
        <v>2123846.2399999998</v>
      </c>
    </row>
    <row r="214" spans="1:10" ht="12.75" x14ac:dyDescent="0.2">
      <c r="A214" s="3" t="s">
        <v>12</v>
      </c>
      <c r="B214" s="3" t="s">
        <v>522</v>
      </c>
      <c r="C214" s="6" t="s">
        <v>201</v>
      </c>
      <c r="D214" s="6" t="s">
        <v>697</v>
      </c>
      <c r="E214" s="17"/>
      <c r="F214" s="17">
        <v>208.5</v>
      </c>
      <c r="G214" s="8">
        <v>7636.43</v>
      </c>
      <c r="H214" s="8">
        <v>517.01</v>
      </c>
      <c r="I214" s="8">
        <v>2032.87</v>
      </c>
      <c r="J214" s="8">
        <f t="shared" ref="J214" si="100">ROUND(J213/$F214,2)</f>
        <v>10186.31</v>
      </c>
    </row>
    <row r="215" spans="1:10" ht="12.75" x14ac:dyDescent="0.2">
      <c r="A215" s="3" t="str">
        <f>A214</f>
        <v>0640</v>
      </c>
      <c r="B215" s="3" t="str">
        <f>B214</f>
        <v>COSTICENTENNIAL R</v>
      </c>
      <c r="C215" s="51" t="str">
        <f>C214</f>
        <v xml:space="preserve">$ </v>
      </c>
      <c r="D215" s="6" t="s">
        <v>698</v>
      </c>
      <c r="F215" s="17">
        <v>193</v>
      </c>
      <c r="G215" s="8">
        <v>8249.7199999999993</v>
      </c>
      <c r="H215" s="8">
        <v>558.53</v>
      </c>
      <c r="I215" s="8">
        <v>2196.13</v>
      </c>
      <c r="J215" s="8">
        <f t="shared" ref="G215:J215" si="101">ROUND(J213/$F215,2)</f>
        <v>11004.38</v>
      </c>
    </row>
    <row r="216" spans="1:10" s="19" customFormat="1" ht="12.75" x14ac:dyDescent="0.2">
      <c r="A216" s="3" t="s">
        <v>12</v>
      </c>
      <c r="B216" s="3" t="s">
        <v>522</v>
      </c>
      <c r="C216" s="17" t="s">
        <v>200</v>
      </c>
      <c r="D216" s="2" t="s">
        <v>199</v>
      </c>
      <c r="E216" s="17"/>
      <c r="F216" s="17"/>
      <c r="G216" s="18">
        <v>22.246152739485943</v>
      </c>
      <c r="H216" s="18">
        <v>1.5061411370862003</v>
      </c>
      <c r="I216" s="18">
        <v>5.9220731258008428</v>
      </c>
      <c r="J216" s="18">
        <f>($J213/IC!$H213)*100</f>
        <v>29.674367002372982</v>
      </c>
    </row>
    <row r="217" spans="1:10" ht="12.75" x14ac:dyDescent="0.2">
      <c r="A217" s="3" t="s">
        <v>12</v>
      </c>
      <c r="B217" s="3" t="s">
        <v>522</v>
      </c>
      <c r="C217" s="6"/>
      <c r="D217" s="6"/>
      <c r="E217" s="17"/>
      <c r="F217" s="17"/>
      <c r="G217" s="8"/>
      <c r="H217" s="8"/>
      <c r="I217" s="8"/>
      <c r="J217" s="8"/>
    </row>
    <row r="218" spans="1:10" ht="12.75" x14ac:dyDescent="0.2">
      <c r="A218" s="11" t="s">
        <v>30</v>
      </c>
      <c r="B218" s="11" t="s">
        <v>523</v>
      </c>
      <c r="C218" s="12"/>
      <c r="D218" s="7" t="s">
        <v>412</v>
      </c>
      <c r="E218" s="9" t="s">
        <v>411</v>
      </c>
      <c r="F218" s="9"/>
      <c r="G218" s="13"/>
      <c r="H218" s="13"/>
      <c r="I218" s="13"/>
      <c r="J218" s="13"/>
    </row>
    <row r="219" spans="1:10" s="16" customFormat="1" ht="15" x14ac:dyDescent="0.25">
      <c r="A219" s="3" t="s">
        <v>30</v>
      </c>
      <c r="B219" s="3" t="s">
        <v>523</v>
      </c>
      <c r="C219" s="14" t="s">
        <v>201</v>
      </c>
      <c r="D219" s="15" t="s">
        <v>202</v>
      </c>
      <c r="E219" s="14"/>
      <c r="F219" s="15"/>
      <c r="G219" s="1">
        <v>3796440.9099999997</v>
      </c>
      <c r="H219" s="1">
        <v>162820.75</v>
      </c>
      <c r="I219" s="1">
        <v>551691.60000000033</v>
      </c>
      <c r="J219" s="1">
        <f t="shared" ref="J219" si="102">SUM(G219:I219)</f>
        <v>4510953.26</v>
      </c>
    </row>
    <row r="220" spans="1:10" ht="12.75" x14ac:dyDescent="0.2">
      <c r="A220" s="3" t="s">
        <v>30</v>
      </c>
      <c r="B220" s="3" t="s">
        <v>523</v>
      </c>
      <c r="C220" s="6" t="s">
        <v>201</v>
      </c>
      <c r="D220" s="6" t="s">
        <v>697</v>
      </c>
      <c r="E220" s="17"/>
      <c r="F220" s="17">
        <v>287.5</v>
      </c>
      <c r="G220" s="8">
        <v>13205.01</v>
      </c>
      <c r="H220" s="8">
        <v>566.33000000000004</v>
      </c>
      <c r="I220" s="8">
        <v>1918.93</v>
      </c>
      <c r="J220" s="8">
        <f t="shared" ref="J220" si="103">ROUND(J219/$F220,2)</f>
        <v>15690.27</v>
      </c>
    </row>
    <row r="221" spans="1:10" ht="12.75" x14ac:dyDescent="0.2">
      <c r="A221" s="3" t="str">
        <f>A220</f>
        <v>0740</v>
      </c>
      <c r="B221" s="3" t="str">
        <f>B220</f>
        <v>COSTISIERRA GRAND</v>
      </c>
      <c r="C221" s="51" t="str">
        <f>C220</f>
        <v xml:space="preserve">$ </v>
      </c>
      <c r="D221" s="6" t="s">
        <v>698</v>
      </c>
      <c r="F221" s="17">
        <v>289</v>
      </c>
      <c r="G221" s="8">
        <v>13136.47</v>
      </c>
      <c r="H221" s="8">
        <v>563.39</v>
      </c>
      <c r="I221" s="8">
        <v>1908.97</v>
      </c>
      <c r="J221" s="8">
        <f t="shared" ref="G221:J221" si="104">ROUND(J219/$F221,2)</f>
        <v>15608.83</v>
      </c>
    </row>
    <row r="222" spans="1:10" s="19" customFormat="1" ht="12.75" x14ac:dyDescent="0.2">
      <c r="A222" s="3" t="s">
        <v>30</v>
      </c>
      <c r="B222" s="3" t="s">
        <v>523</v>
      </c>
      <c r="C222" s="17" t="s">
        <v>200</v>
      </c>
      <c r="D222" s="2" t="s">
        <v>199</v>
      </c>
      <c r="E222" s="17"/>
      <c r="F222" s="17"/>
      <c r="G222" s="18">
        <v>30.833419551570568</v>
      </c>
      <c r="H222" s="18">
        <v>1.3223755131359027</v>
      </c>
      <c r="I222" s="18">
        <v>4.4806541097665233</v>
      </c>
      <c r="J222" s="18">
        <f>($J219/IC!$H219)*100</f>
        <v>36.636449174472993</v>
      </c>
    </row>
    <row r="223" spans="1:10" ht="12.75" x14ac:dyDescent="0.2">
      <c r="A223" s="3" t="s">
        <v>30</v>
      </c>
      <c r="B223" s="3" t="s">
        <v>523</v>
      </c>
      <c r="C223" s="6"/>
      <c r="D223" s="6"/>
      <c r="E223" s="17"/>
      <c r="F223" s="17"/>
      <c r="G223" s="8"/>
      <c r="H223" s="8"/>
      <c r="I223" s="8"/>
      <c r="J223" s="8"/>
    </row>
    <row r="224" spans="1:10" ht="12.75" x14ac:dyDescent="0.2">
      <c r="A224" s="11" t="s">
        <v>38</v>
      </c>
      <c r="B224" s="11" t="s">
        <v>524</v>
      </c>
      <c r="C224" s="12"/>
      <c r="D224" s="7" t="s">
        <v>410</v>
      </c>
      <c r="E224" s="9" t="s">
        <v>409</v>
      </c>
      <c r="F224" s="9"/>
      <c r="G224" s="13"/>
      <c r="H224" s="13"/>
      <c r="I224" s="13"/>
      <c r="J224" s="13"/>
    </row>
    <row r="225" spans="1:10" s="16" customFormat="1" ht="15" x14ac:dyDescent="0.25">
      <c r="A225" s="3" t="s">
        <v>38</v>
      </c>
      <c r="B225" s="3" t="s">
        <v>524</v>
      </c>
      <c r="C225" s="14" t="s">
        <v>201</v>
      </c>
      <c r="D225" s="15" t="s">
        <v>202</v>
      </c>
      <c r="E225" s="14"/>
      <c r="F225" s="15"/>
      <c r="G225" s="1">
        <v>1318274.25</v>
      </c>
      <c r="H225" s="1">
        <v>144123.62</v>
      </c>
      <c r="I225" s="1">
        <v>357008.17</v>
      </c>
      <c r="J225" s="1">
        <f t="shared" ref="J225" si="105">SUM(G225:I225)</f>
        <v>1819406.04</v>
      </c>
    </row>
    <row r="226" spans="1:10" ht="12.75" x14ac:dyDescent="0.2">
      <c r="A226" s="3" t="s">
        <v>38</v>
      </c>
      <c r="B226" s="3" t="s">
        <v>524</v>
      </c>
      <c r="C226" s="6" t="s">
        <v>201</v>
      </c>
      <c r="D226" s="6" t="s">
        <v>697</v>
      </c>
      <c r="E226" s="17"/>
      <c r="F226" s="17">
        <v>425.5</v>
      </c>
      <c r="G226" s="8">
        <v>3098.18</v>
      </c>
      <c r="H226" s="8">
        <v>338.72</v>
      </c>
      <c r="I226" s="8">
        <v>839.03</v>
      </c>
      <c r="J226" s="8">
        <f t="shared" ref="J226" si="106">ROUND(J225/$F226,2)</f>
        <v>4275.92</v>
      </c>
    </row>
    <row r="227" spans="1:10" ht="12.75" x14ac:dyDescent="0.2">
      <c r="A227" s="3" t="str">
        <f>A226</f>
        <v>0770</v>
      </c>
      <c r="B227" s="3" t="str">
        <f>B226</f>
        <v>CROWLCROWLEY COUN</v>
      </c>
      <c r="C227" s="51" t="str">
        <f>C226</f>
        <v xml:space="preserve">$ </v>
      </c>
      <c r="D227" s="6" t="s">
        <v>698</v>
      </c>
      <c r="F227" s="17">
        <v>384</v>
      </c>
      <c r="G227" s="8">
        <v>3433.01</v>
      </c>
      <c r="H227" s="8">
        <v>375.32</v>
      </c>
      <c r="I227" s="8">
        <v>929.71</v>
      </c>
      <c r="J227" s="8">
        <f t="shared" ref="G227:J227" si="107">ROUND(J225/$F227,2)</f>
        <v>4738.04</v>
      </c>
    </row>
    <row r="228" spans="1:10" s="19" customFormat="1" ht="12.75" x14ac:dyDescent="0.2">
      <c r="A228" s="3" t="s">
        <v>38</v>
      </c>
      <c r="B228" s="3" t="s">
        <v>524</v>
      </c>
      <c r="C228" s="17" t="s">
        <v>200</v>
      </c>
      <c r="D228" s="2" t="s">
        <v>199</v>
      </c>
      <c r="E228" s="17"/>
      <c r="F228" s="17"/>
      <c r="G228" s="18">
        <v>16.634559455459765</v>
      </c>
      <c r="H228" s="18">
        <v>1.8186146970754304</v>
      </c>
      <c r="I228" s="18">
        <v>4.5048847991606351</v>
      </c>
      <c r="J228" s="18">
        <f>($J225/IC!$H225)*100</f>
        <v>22.958058951695833</v>
      </c>
    </row>
    <row r="229" spans="1:10" ht="12.75" x14ac:dyDescent="0.2">
      <c r="A229" s="3" t="s">
        <v>38</v>
      </c>
      <c r="B229" s="3" t="s">
        <v>524</v>
      </c>
      <c r="C229" s="6"/>
      <c r="D229" s="6"/>
      <c r="E229" s="17"/>
      <c r="F229" s="17"/>
      <c r="G229" s="8"/>
      <c r="H229" s="8"/>
      <c r="I229" s="8"/>
      <c r="J229" s="8"/>
    </row>
    <row r="230" spans="1:10" ht="12.75" x14ac:dyDescent="0.2">
      <c r="A230" s="11" t="s">
        <v>175</v>
      </c>
      <c r="B230" s="11" t="s">
        <v>525</v>
      </c>
      <c r="C230" s="12"/>
      <c r="D230" s="7" t="s">
        <v>408</v>
      </c>
      <c r="E230" s="9" t="s">
        <v>707</v>
      </c>
      <c r="F230" s="9"/>
      <c r="G230" s="13"/>
      <c r="H230" s="13"/>
      <c r="I230" s="13"/>
      <c r="J230" s="13"/>
    </row>
    <row r="231" spans="1:10" s="16" customFormat="1" ht="15" x14ac:dyDescent="0.25">
      <c r="A231" s="3" t="s">
        <v>175</v>
      </c>
      <c r="B231" s="3" t="s">
        <v>525</v>
      </c>
      <c r="C231" s="14" t="s">
        <v>201</v>
      </c>
      <c r="D231" s="15" t="s">
        <v>202</v>
      </c>
      <c r="E231" s="14"/>
      <c r="F231" s="15"/>
      <c r="G231" s="1">
        <v>3649771.1599999997</v>
      </c>
      <c r="H231" s="1">
        <v>532964.06999999995</v>
      </c>
      <c r="I231" s="1">
        <v>598596.59</v>
      </c>
      <c r="J231" s="1">
        <f t="shared" ref="J231" si="108">SUM(G231:I231)</f>
        <v>4781331.8199999994</v>
      </c>
    </row>
    <row r="232" spans="1:10" ht="12.75" x14ac:dyDescent="0.2">
      <c r="A232" s="3" t="s">
        <v>175</v>
      </c>
      <c r="B232" s="3" t="s">
        <v>525</v>
      </c>
      <c r="C232" s="6" t="s">
        <v>201</v>
      </c>
      <c r="D232" s="6" t="s">
        <v>697</v>
      </c>
      <c r="E232" s="17"/>
      <c r="F232" s="17">
        <v>348</v>
      </c>
      <c r="G232" s="8">
        <v>10487.85</v>
      </c>
      <c r="H232" s="8">
        <v>1531.51</v>
      </c>
      <c r="I232" s="8">
        <v>1720.11</v>
      </c>
      <c r="J232" s="8">
        <f t="shared" ref="J232" si="109">ROUND(J231/$F232,2)</f>
        <v>13739.46</v>
      </c>
    </row>
    <row r="233" spans="1:10" ht="12.75" x14ac:dyDescent="0.2">
      <c r="A233" s="3" t="str">
        <f>A232</f>
        <v>0860</v>
      </c>
      <c r="B233" s="3" t="str">
        <f>B232</f>
        <v>CUSTECONSOLIDATED</v>
      </c>
      <c r="C233" s="51" t="str">
        <f>C232</f>
        <v xml:space="preserve">$ </v>
      </c>
      <c r="D233" s="6" t="s">
        <v>698</v>
      </c>
      <c r="F233" s="17">
        <v>356</v>
      </c>
      <c r="G233" s="8">
        <v>10252.17</v>
      </c>
      <c r="H233" s="8">
        <v>1497.09</v>
      </c>
      <c r="I233" s="8">
        <v>1681.45</v>
      </c>
      <c r="J233" s="8">
        <f t="shared" ref="G233:J233" si="110">ROUND(J231/$F233,2)</f>
        <v>13430.71</v>
      </c>
    </row>
    <row r="234" spans="1:10" s="19" customFormat="1" ht="12.75" x14ac:dyDescent="0.2">
      <c r="A234" s="3" t="s">
        <v>175</v>
      </c>
      <c r="B234" s="3" t="s">
        <v>525</v>
      </c>
      <c r="C234" s="17" t="s">
        <v>200</v>
      </c>
      <c r="D234" s="2" t="s">
        <v>199</v>
      </c>
      <c r="E234" s="17"/>
      <c r="F234" s="17"/>
      <c r="G234" s="18">
        <v>51.678098153934101</v>
      </c>
      <c r="H234" s="18">
        <v>7.5463825852523323</v>
      </c>
      <c r="I234" s="18">
        <v>8.4756912081661149</v>
      </c>
      <c r="J234" s="18">
        <f>($J231/IC!$H231)*100</f>
        <v>67.700171947352544</v>
      </c>
    </row>
    <row r="235" spans="1:10" ht="12.75" x14ac:dyDescent="0.2">
      <c r="A235" s="3" t="s">
        <v>175</v>
      </c>
      <c r="B235" s="3" t="s">
        <v>525</v>
      </c>
      <c r="C235" s="6"/>
      <c r="D235" s="6"/>
      <c r="E235" s="17"/>
      <c r="F235" s="17"/>
      <c r="G235" s="8"/>
      <c r="H235" s="8"/>
      <c r="I235" s="8"/>
      <c r="J235" s="8"/>
    </row>
    <row r="236" spans="1:10" ht="12.75" x14ac:dyDescent="0.2">
      <c r="A236" s="11" t="s">
        <v>106</v>
      </c>
      <c r="B236" s="11" t="s">
        <v>526</v>
      </c>
      <c r="C236" s="12"/>
      <c r="D236" s="7" t="s">
        <v>407</v>
      </c>
      <c r="E236" s="9" t="s">
        <v>406</v>
      </c>
      <c r="F236" s="9"/>
      <c r="G236" s="13"/>
      <c r="H236" s="13"/>
      <c r="I236" s="13"/>
      <c r="J236" s="13"/>
    </row>
    <row r="237" spans="1:10" s="16" customFormat="1" ht="15" x14ac:dyDescent="0.25">
      <c r="A237" s="3" t="s">
        <v>106</v>
      </c>
      <c r="B237" s="3" t="s">
        <v>526</v>
      </c>
      <c r="C237" s="14" t="s">
        <v>201</v>
      </c>
      <c r="D237" s="15" t="s">
        <v>202</v>
      </c>
      <c r="E237" s="14"/>
      <c r="F237" s="15"/>
      <c r="G237" s="1">
        <v>12448903.870000001</v>
      </c>
      <c r="H237" s="1">
        <v>1863912.89</v>
      </c>
      <c r="I237" s="1">
        <v>7588949.8699999992</v>
      </c>
      <c r="J237" s="1">
        <f t="shared" ref="J237" si="111">SUM(G237:I237)</f>
        <v>21901766.630000003</v>
      </c>
    </row>
    <row r="238" spans="1:10" ht="12.75" x14ac:dyDescent="0.2">
      <c r="A238" s="3" t="s">
        <v>106</v>
      </c>
      <c r="B238" s="3" t="s">
        <v>526</v>
      </c>
      <c r="C238" s="6" t="s">
        <v>201</v>
      </c>
      <c r="D238" s="6" t="s">
        <v>697</v>
      </c>
      <c r="E238" s="17"/>
      <c r="F238" s="17">
        <v>4715.5</v>
      </c>
      <c r="G238" s="8">
        <v>2640</v>
      </c>
      <c r="H238" s="8">
        <v>395.27</v>
      </c>
      <c r="I238" s="8">
        <v>1609.36</v>
      </c>
      <c r="J238" s="8">
        <f t="shared" ref="J238" si="112">ROUND(J237/$F238,2)</f>
        <v>4644.63</v>
      </c>
    </row>
    <row r="239" spans="1:10" ht="12.75" x14ac:dyDescent="0.2">
      <c r="A239" s="3" t="str">
        <f>A238</f>
        <v>0870</v>
      </c>
      <c r="B239" s="3" t="str">
        <f>B238</f>
        <v>DELTADELTA COUNTY</v>
      </c>
      <c r="C239" s="51" t="str">
        <f>C238</f>
        <v xml:space="preserve">$ </v>
      </c>
      <c r="D239" s="6" t="s">
        <v>698</v>
      </c>
      <c r="F239" s="17">
        <v>4699</v>
      </c>
      <c r="G239" s="8">
        <v>2649.27</v>
      </c>
      <c r="H239" s="8">
        <v>396.66</v>
      </c>
      <c r="I239" s="8">
        <v>1615.01</v>
      </c>
      <c r="J239" s="8">
        <f t="shared" ref="G239:J239" si="113">ROUND(J237/$F239,2)</f>
        <v>4660.9399999999996</v>
      </c>
    </row>
    <row r="240" spans="1:10" s="19" customFormat="1" ht="12.75" x14ac:dyDescent="0.2">
      <c r="A240" s="3" t="s">
        <v>106</v>
      </c>
      <c r="B240" s="3" t="s">
        <v>526</v>
      </c>
      <c r="C240" s="17" t="s">
        <v>200</v>
      </c>
      <c r="D240" s="2" t="s">
        <v>199</v>
      </c>
      <c r="E240" s="17"/>
      <c r="F240" s="17"/>
      <c r="G240" s="18">
        <v>16.768276772317517</v>
      </c>
      <c r="H240" s="18">
        <v>2.5106312608236254</v>
      </c>
      <c r="I240" s="18">
        <v>10.222073618711541</v>
      </c>
      <c r="J240" s="18">
        <f>($J237/IC!$H237)*100</f>
        <v>29.500981651852687</v>
      </c>
    </row>
    <row r="241" spans="1:10" ht="12.75" x14ac:dyDescent="0.2">
      <c r="A241" s="3" t="s">
        <v>106</v>
      </c>
      <c r="B241" s="3" t="s">
        <v>526</v>
      </c>
      <c r="C241" s="6"/>
      <c r="D241" s="6"/>
      <c r="E241" s="17"/>
      <c r="F241" s="17"/>
      <c r="G241" s="8"/>
      <c r="H241" s="8"/>
      <c r="I241" s="8"/>
      <c r="J241" s="8"/>
    </row>
    <row r="242" spans="1:10" ht="12.75" x14ac:dyDescent="0.2">
      <c r="A242" s="11" t="s">
        <v>189</v>
      </c>
      <c r="B242" s="11" t="s">
        <v>527</v>
      </c>
      <c r="C242" s="12"/>
      <c r="D242" s="7" t="s">
        <v>405</v>
      </c>
      <c r="E242" s="9" t="s">
        <v>404</v>
      </c>
      <c r="F242" s="9"/>
      <c r="G242" s="13"/>
      <c r="H242" s="13"/>
      <c r="I242" s="13"/>
      <c r="J242" s="13"/>
    </row>
    <row r="243" spans="1:10" s="16" customFormat="1" ht="15" x14ac:dyDescent="0.25">
      <c r="A243" s="3" t="s">
        <v>189</v>
      </c>
      <c r="B243" s="3" t="s">
        <v>527</v>
      </c>
      <c r="C243" s="14" t="s">
        <v>201</v>
      </c>
      <c r="D243" s="15" t="s">
        <v>202</v>
      </c>
      <c r="E243" s="14"/>
      <c r="F243" s="15"/>
      <c r="G243" s="1">
        <v>1056037891.0599999</v>
      </c>
      <c r="H243" s="1">
        <v>59720206.240000002</v>
      </c>
      <c r="I243" s="1">
        <v>184651894.58999971</v>
      </c>
      <c r="J243" s="1">
        <f t="shared" ref="J243" si="114">SUM(G243:I243)</f>
        <v>1300409991.8899996</v>
      </c>
    </row>
    <row r="244" spans="1:10" ht="12.75" x14ac:dyDescent="0.2">
      <c r="A244" s="3" t="s">
        <v>189</v>
      </c>
      <c r="B244" s="3" t="s">
        <v>527</v>
      </c>
      <c r="C244" s="6" t="s">
        <v>201</v>
      </c>
      <c r="D244" s="6" t="s">
        <v>697</v>
      </c>
      <c r="E244" s="17"/>
      <c r="F244" s="17">
        <v>89175.7</v>
      </c>
      <c r="G244" s="8">
        <v>11842.22</v>
      </c>
      <c r="H244" s="8">
        <v>669.69</v>
      </c>
      <c r="I244" s="8">
        <v>2070.65</v>
      </c>
      <c r="J244" s="8">
        <f t="shared" ref="J244" si="115">ROUND(J243/$F244,2)</f>
        <v>14582.56</v>
      </c>
    </row>
    <row r="245" spans="1:10" ht="12.75" x14ac:dyDescent="0.2">
      <c r="A245" s="3" t="str">
        <f>A244</f>
        <v>0880</v>
      </c>
      <c r="B245" s="3" t="str">
        <f>B244</f>
        <v>DENVEDENVER COUNT</v>
      </c>
      <c r="C245" s="51" t="str">
        <f>C244</f>
        <v xml:space="preserve">$ </v>
      </c>
      <c r="D245" s="6" t="s">
        <v>698</v>
      </c>
      <c r="F245" s="17">
        <v>87864</v>
      </c>
      <c r="G245" s="8">
        <v>12019.01</v>
      </c>
      <c r="H245" s="8">
        <v>679.69</v>
      </c>
      <c r="I245" s="8">
        <v>2101.56</v>
      </c>
      <c r="J245" s="8">
        <f t="shared" ref="G245:J245" si="116">ROUND(J243/$F245,2)</f>
        <v>14800.26</v>
      </c>
    </row>
    <row r="246" spans="1:10" s="19" customFormat="1" ht="12.75" x14ac:dyDescent="0.2">
      <c r="A246" s="3" t="s">
        <v>189</v>
      </c>
      <c r="B246" s="3" t="s">
        <v>527</v>
      </c>
      <c r="C246" s="17" t="s">
        <v>200</v>
      </c>
      <c r="D246" s="2" t="s">
        <v>199</v>
      </c>
      <c r="E246" s="17"/>
      <c r="F246" s="17"/>
      <c r="G246" s="18">
        <v>55.172512042950906</v>
      </c>
      <c r="H246" s="18">
        <v>3.1200715673910491</v>
      </c>
      <c r="I246" s="18">
        <v>9.6471054346303138</v>
      </c>
      <c r="J246" s="18">
        <f>($J243/IC!$H243)*100</f>
        <v>67.939689044972269</v>
      </c>
    </row>
    <row r="247" spans="1:10" ht="12.75" x14ac:dyDescent="0.2">
      <c r="A247" s="3" t="s">
        <v>189</v>
      </c>
      <c r="B247" s="3" t="s">
        <v>527</v>
      </c>
      <c r="C247" s="6"/>
      <c r="D247" s="6"/>
      <c r="E247" s="17"/>
      <c r="F247" s="17"/>
      <c r="G247" s="8"/>
      <c r="H247" s="8"/>
      <c r="I247" s="8"/>
      <c r="J247" s="8"/>
    </row>
    <row r="248" spans="1:10" ht="12.75" x14ac:dyDescent="0.2">
      <c r="A248" s="11" t="s">
        <v>116</v>
      </c>
      <c r="B248" s="11" t="s">
        <v>528</v>
      </c>
      <c r="C248" s="12"/>
      <c r="D248" s="7" t="s">
        <v>403</v>
      </c>
      <c r="E248" s="9" t="s">
        <v>402</v>
      </c>
      <c r="F248" s="9"/>
      <c r="G248" s="13"/>
      <c r="H248" s="13"/>
      <c r="I248" s="13"/>
      <c r="J248" s="13"/>
    </row>
    <row r="249" spans="1:10" s="16" customFormat="1" ht="15" x14ac:dyDescent="0.25">
      <c r="A249" s="3" t="s">
        <v>116</v>
      </c>
      <c r="B249" s="3" t="s">
        <v>528</v>
      </c>
      <c r="C249" s="14" t="s">
        <v>201</v>
      </c>
      <c r="D249" s="15" t="s">
        <v>202</v>
      </c>
      <c r="E249" s="14"/>
      <c r="F249" s="15"/>
      <c r="G249" s="1">
        <v>2858062.5599999996</v>
      </c>
      <c r="H249" s="1">
        <v>153179.87</v>
      </c>
      <c r="I249" s="1">
        <v>1017778.43</v>
      </c>
      <c r="J249" s="1">
        <f t="shared" ref="J249" si="117">SUM(G249:I249)</f>
        <v>4029020.86</v>
      </c>
    </row>
    <row r="250" spans="1:10" ht="12.75" x14ac:dyDescent="0.2">
      <c r="A250" s="3" t="s">
        <v>116</v>
      </c>
      <c r="B250" s="3" t="s">
        <v>528</v>
      </c>
      <c r="C250" s="6" t="s">
        <v>201</v>
      </c>
      <c r="D250" s="6" t="s">
        <v>697</v>
      </c>
      <c r="E250" s="17"/>
      <c r="F250" s="17">
        <v>252</v>
      </c>
      <c r="G250" s="8">
        <v>11341.52</v>
      </c>
      <c r="H250" s="8">
        <v>607.86</v>
      </c>
      <c r="I250" s="8">
        <v>4038.8</v>
      </c>
      <c r="J250" s="8">
        <f t="shared" ref="J250" si="118">ROUND(J249/$F250,2)</f>
        <v>15988.18</v>
      </c>
    </row>
    <row r="251" spans="1:10" ht="12.75" x14ac:dyDescent="0.2">
      <c r="A251" s="3" t="str">
        <f>A250</f>
        <v>0890</v>
      </c>
      <c r="B251" s="3" t="str">
        <f>B250</f>
        <v>DOLORDOLORES COUN</v>
      </c>
      <c r="C251" s="51" t="str">
        <f>C250</f>
        <v xml:space="preserve">$ </v>
      </c>
      <c r="D251" s="6" t="s">
        <v>698</v>
      </c>
      <c r="F251" s="17">
        <v>263</v>
      </c>
      <c r="G251" s="8">
        <v>10867.16</v>
      </c>
      <c r="H251" s="8">
        <v>582.42999999999995</v>
      </c>
      <c r="I251" s="8">
        <v>3869.88</v>
      </c>
      <c r="J251" s="8">
        <f t="shared" ref="G251:J251" si="119">ROUND(J249/$F251,2)</f>
        <v>15319.47</v>
      </c>
    </row>
    <row r="252" spans="1:10" s="19" customFormat="1" ht="12.75" x14ac:dyDescent="0.2">
      <c r="A252" s="3" t="s">
        <v>116</v>
      </c>
      <c r="B252" s="3" t="s">
        <v>528</v>
      </c>
      <c r="C252" s="17" t="s">
        <v>200</v>
      </c>
      <c r="D252" s="2" t="s">
        <v>199</v>
      </c>
      <c r="E252" s="17"/>
      <c r="F252" s="17"/>
      <c r="G252" s="18">
        <v>40.37489298980455</v>
      </c>
      <c r="H252" s="18">
        <v>2.1639207433731515</v>
      </c>
      <c r="I252" s="18">
        <v>14.377815158315247</v>
      </c>
      <c r="J252" s="18">
        <f>($J249/IC!$H249)*100</f>
        <v>56.916628891492948</v>
      </c>
    </row>
    <row r="253" spans="1:10" ht="12.75" x14ac:dyDescent="0.2">
      <c r="A253" s="3" t="s">
        <v>116</v>
      </c>
      <c r="B253" s="3" t="s">
        <v>528</v>
      </c>
      <c r="C253" s="6"/>
      <c r="D253" s="6"/>
      <c r="E253" s="17"/>
      <c r="F253" s="17"/>
      <c r="G253" s="8"/>
      <c r="H253" s="8"/>
      <c r="I253" s="8"/>
      <c r="J253" s="8"/>
    </row>
    <row r="254" spans="1:10" ht="12.75" x14ac:dyDescent="0.2">
      <c r="A254" s="11" t="s">
        <v>24</v>
      </c>
      <c r="B254" s="11" t="s">
        <v>529</v>
      </c>
      <c r="C254" s="12"/>
      <c r="D254" s="7" t="s">
        <v>401</v>
      </c>
      <c r="E254" s="9" t="s">
        <v>400</v>
      </c>
      <c r="F254" s="9"/>
      <c r="G254" s="13"/>
      <c r="H254" s="13"/>
      <c r="I254" s="13"/>
      <c r="J254" s="13"/>
    </row>
    <row r="255" spans="1:10" s="16" customFormat="1" ht="15" x14ac:dyDescent="0.25">
      <c r="A255" s="3" t="s">
        <v>24</v>
      </c>
      <c r="B255" s="3" t="s">
        <v>529</v>
      </c>
      <c r="C255" s="14" t="s">
        <v>201</v>
      </c>
      <c r="D255" s="15" t="s">
        <v>202</v>
      </c>
      <c r="E255" s="14"/>
      <c r="F255" s="15"/>
      <c r="G255" s="1">
        <v>346970897.13999999</v>
      </c>
      <c r="H255" s="1">
        <v>32617906.350000001</v>
      </c>
      <c r="I255" s="1">
        <v>129748399.62999998</v>
      </c>
      <c r="J255" s="1">
        <f t="shared" ref="J255" si="120">SUM(G255:I255)</f>
        <v>509337203.12</v>
      </c>
    </row>
    <row r="256" spans="1:10" ht="12.75" x14ac:dyDescent="0.2">
      <c r="A256" s="3" t="s">
        <v>24</v>
      </c>
      <c r="B256" s="3" t="s">
        <v>529</v>
      </c>
      <c r="C256" s="6" t="s">
        <v>201</v>
      </c>
      <c r="D256" s="6" t="s">
        <v>697</v>
      </c>
      <c r="E256" s="17"/>
      <c r="F256" s="17">
        <v>63157.880000000005</v>
      </c>
      <c r="G256" s="8">
        <v>5493.71</v>
      </c>
      <c r="H256" s="8">
        <v>516.45000000000005</v>
      </c>
      <c r="I256" s="8">
        <v>2054.35</v>
      </c>
      <c r="J256" s="8">
        <f t="shared" ref="J256" si="121">ROUND(J255/$F256,2)</f>
        <v>8064.51</v>
      </c>
    </row>
    <row r="257" spans="1:10" ht="12.75" x14ac:dyDescent="0.2">
      <c r="A257" s="3" t="str">
        <f>A256</f>
        <v>0900</v>
      </c>
      <c r="B257" s="3" t="str">
        <f>B256</f>
        <v>DOUGLDOUGLAS COUN</v>
      </c>
      <c r="C257" s="51" t="str">
        <f>C256</f>
        <v xml:space="preserve">$ </v>
      </c>
      <c r="D257" s="6" t="s">
        <v>698</v>
      </c>
      <c r="F257" s="17">
        <v>62872</v>
      </c>
      <c r="G257" s="8">
        <v>5518.69</v>
      </c>
      <c r="H257" s="8">
        <v>518.79999999999995</v>
      </c>
      <c r="I257" s="8">
        <v>2063.69</v>
      </c>
      <c r="J257" s="8">
        <f t="shared" ref="G257:J257" si="122">ROUND(J255/$F257,2)</f>
        <v>8101.18</v>
      </c>
    </row>
    <row r="258" spans="1:10" s="19" customFormat="1" ht="12.75" x14ac:dyDescent="0.2">
      <c r="A258" s="3" t="s">
        <v>24</v>
      </c>
      <c r="B258" s="3" t="s">
        <v>529</v>
      </c>
      <c r="C258" s="17" t="s">
        <v>200</v>
      </c>
      <c r="D258" s="2" t="s">
        <v>199</v>
      </c>
      <c r="E258" s="17"/>
      <c r="F258" s="17"/>
      <c r="G258" s="18">
        <v>36.500194216134965</v>
      </c>
      <c r="H258" s="18">
        <v>3.4312961879863972</v>
      </c>
      <c r="I258" s="18">
        <v>13.649103785833715</v>
      </c>
      <c r="J258" s="18">
        <f>($J255/IC!$H255)*100</f>
        <v>53.580594189955086</v>
      </c>
    </row>
    <row r="259" spans="1:10" ht="12.75" x14ac:dyDescent="0.2">
      <c r="A259" s="3" t="s">
        <v>24</v>
      </c>
      <c r="B259" s="3" t="s">
        <v>529</v>
      </c>
      <c r="C259" s="6"/>
      <c r="D259" s="6"/>
      <c r="E259" s="17"/>
      <c r="F259" s="17"/>
      <c r="G259" s="8"/>
      <c r="H259" s="8"/>
      <c r="I259" s="8"/>
      <c r="J259" s="8"/>
    </row>
    <row r="260" spans="1:10" ht="12.75" x14ac:dyDescent="0.2">
      <c r="A260" s="11" t="s">
        <v>29</v>
      </c>
      <c r="B260" s="11" t="s">
        <v>530</v>
      </c>
      <c r="C260" s="12"/>
      <c r="D260" s="7" t="s">
        <v>399</v>
      </c>
      <c r="E260" s="9" t="s">
        <v>398</v>
      </c>
      <c r="F260" s="9"/>
      <c r="G260" s="13"/>
      <c r="H260" s="13"/>
      <c r="I260" s="13"/>
      <c r="J260" s="13"/>
    </row>
    <row r="261" spans="1:10" s="16" customFormat="1" ht="15" x14ac:dyDescent="0.25">
      <c r="A261" s="3" t="s">
        <v>29</v>
      </c>
      <c r="B261" s="3" t="s">
        <v>530</v>
      </c>
      <c r="C261" s="14" t="s">
        <v>201</v>
      </c>
      <c r="D261" s="15" t="s">
        <v>202</v>
      </c>
      <c r="E261" s="14"/>
      <c r="F261" s="15"/>
      <c r="G261" s="1">
        <v>79227948.590000004</v>
      </c>
      <c r="H261" s="1">
        <v>4580374.97</v>
      </c>
      <c r="I261" s="1">
        <v>11626590.630000003</v>
      </c>
      <c r="J261" s="1">
        <f t="shared" ref="J261" si="123">SUM(G261:I261)</f>
        <v>95434914.189999998</v>
      </c>
    </row>
    <row r="262" spans="1:10" ht="12.75" x14ac:dyDescent="0.2">
      <c r="A262" s="3" t="s">
        <v>29</v>
      </c>
      <c r="B262" s="3" t="s">
        <v>530</v>
      </c>
      <c r="C262" s="6" t="s">
        <v>201</v>
      </c>
      <c r="D262" s="6" t="s">
        <v>697</v>
      </c>
      <c r="E262" s="17"/>
      <c r="F262" s="17">
        <v>6574.8</v>
      </c>
      <c r="G262" s="8">
        <v>12050.24</v>
      </c>
      <c r="H262" s="8">
        <v>696.66</v>
      </c>
      <c r="I262" s="8">
        <v>1768.36</v>
      </c>
      <c r="J262" s="8">
        <f t="shared" ref="J262" si="124">ROUND(J261/$F262,2)</f>
        <v>14515.26</v>
      </c>
    </row>
    <row r="263" spans="1:10" ht="12.75" x14ac:dyDescent="0.2">
      <c r="A263" s="3" t="str">
        <f>A262</f>
        <v>0910</v>
      </c>
      <c r="B263" s="3" t="str">
        <f>B262</f>
        <v>EAGLEEAGLE COUNTY</v>
      </c>
      <c r="C263" s="51" t="str">
        <f>C262</f>
        <v xml:space="preserve">$ </v>
      </c>
      <c r="D263" s="6" t="s">
        <v>698</v>
      </c>
      <c r="F263" s="17">
        <v>6623</v>
      </c>
      <c r="G263" s="8">
        <v>11962.55</v>
      </c>
      <c r="H263" s="8">
        <v>691.59</v>
      </c>
      <c r="I263" s="8">
        <v>1755.49</v>
      </c>
      <c r="J263" s="8">
        <f t="shared" ref="G263:J263" si="125">ROUND(J261/$F263,2)</f>
        <v>14409.62</v>
      </c>
    </row>
    <row r="264" spans="1:10" s="19" customFormat="1" ht="12.75" x14ac:dyDescent="0.2">
      <c r="A264" s="3" t="s">
        <v>29</v>
      </c>
      <c r="B264" s="3" t="s">
        <v>530</v>
      </c>
      <c r="C264" s="17" t="s">
        <v>200</v>
      </c>
      <c r="D264" s="2" t="s">
        <v>199</v>
      </c>
      <c r="E264" s="17"/>
      <c r="F264" s="17"/>
      <c r="G264" s="18">
        <v>59.332035803544379</v>
      </c>
      <c r="H264" s="18">
        <v>3.430140203680597</v>
      </c>
      <c r="I264" s="18">
        <v>8.7068932593741621</v>
      </c>
      <c r="J264" s="18">
        <f>($J261/IC!$H261)*100</f>
        <v>71.469069266599135</v>
      </c>
    </row>
    <row r="265" spans="1:10" ht="12.75" x14ac:dyDescent="0.2">
      <c r="A265" s="3" t="s">
        <v>29</v>
      </c>
      <c r="B265" s="3" t="s">
        <v>530</v>
      </c>
      <c r="C265" s="6"/>
      <c r="D265" s="6"/>
      <c r="E265" s="17"/>
      <c r="F265" s="17"/>
      <c r="G265" s="8"/>
      <c r="H265" s="8"/>
      <c r="I265" s="8"/>
      <c r="J265" s="8"/>
    </row>
    <row r="266" spans="1:10" ht="12.75" x14ac:dyDescent="0.2">
      <c r="A266" s="11" t="s">
        <v>156</v>
      </c>
      <c r="B266" s="11" t="s">
        <v>531</v>
      </c>
      <c r="C266" s="12"/>
      <c r="D266" s="7" t="s">
        <v>394</v>
      </c>
      <c r="E266" s="9" t="s">
        <v>703</v>
      </c>
      <c r="F266" s="9"/>
      <c r="G266" s="13"/>
      <c r="H266" s="13"/>
      <c r="I266" s="13"/>
      <c r="J266" s="13"/>
    </row>
    <row r="267" spans="1:10" s="16" customFormat="1" ht="15" x14ac:dyDescent="0.25">
      <c r="A267" s="3" t="s">
        <v>156</v>
      </c>
      <c r="B267" s="3" t="s">
        <v>531</v>
      </c>
      <c r="C267" s="14" t="s">
        <v>201</v>
      </c>
      <c r="D267" s="15" t="s">
        <v>202</v>
      </c>
      <c r="E267" s="14"/>
      <c r="F267" s="15"/>
      <c r="G267" s="1">
        <v>7497556.21</v>
      </c>
      <c r="H267" s="1">
        <v>1333246.6399999999</v>
      </c>
      <c r="I267" s="1">
        <v>5238522.97</v>
      </c>
      <c r="J267" s="1">
        <f t="shared" ref="J267" si="126">SUM(G267:I267)</f>
        <v>14069325.82</v>
      </c>
    </row>
    <row r="268" spans="1:10" ht="12.75" x14ac:dyDescent="0.2">
      <c r="A268" s="3" t="s">
        <v>156</v>
      </c>
      <c r="B268" s="3" t="s">
        <v>531</v>
      </c>
      <c r="C268" s="6" t="s">
        <v>201</v>
      </c>
      <c r="D268" s="6" t="s">
        <v>697</v>
      </c>
      <c r="E268" s="17"/>
      <c r="F268" s="17">
        <v>2310.6999999999998</v>
      </c>
      <c r="G268" s="8">
        <v>3244.71</v>
      </c>
      <c r="H268" s="8">
        <v>576.99</v>
      </c>
      <c r="I268" s="8">
        <v>2267.0700000000002</v>
      </c>
      <c r="J268" s="8">
        <f t="shared" ref="J268" si="127">ROUND(J267/$F268,2)</f>
        <v>6088.77</v>
      </c>
    </row>
    <row r="269" spans="1:10" ht="12.75" x14ac:dyDescent="0.2">
      <c r="A269" s="3" t="str">
        <f>A268</f>
        <v>0920</v>
      </c>
      <c r="B269" s="3" t="str">
        <f>B268</f>
        <v>ELBERELIZABETH C-</v>
      </c>
      <c r="C269" s="51" t="str">
        <f>C268</f>
        <v xml:space="preserve">$ </v>
      </c>
      <c r="D269" s="6" t="s">
        <v>698</v>
      </c>
      <c r="F269" s="17">
        <v>2474</v>
      </c>
      <c r="G269" s="8">
        <v>3030.54</v>
      </c>
      <c r="H269" s="8">
        <v>538.9</v>
      </c>
      <c r="I269" s="8">
        <v>2117.4299999999998</v>
      </c>
      <c r="J269" s="8">
        <f t="shared" ref="G269:J269" si="128">ROUND(J267/$F269,2)</f>
        <v>5686.87</v>
      </c>
    </row>
    <row r="270" spans="1:10" s="19" customFormat="1" ht="12.75" x14ac:dyDescent="0.2">
      <c r="A270" s="3" t="s">
        <v>156</v>
      </c>
      <c r="B270" s="3" t="s">
        <v>531</v>
      </c>
      <c r="C270" s="17" t="s">
        <v>200</v>
      </c>
      <c r="D270" s="2" t="s">
        <v>199</v>
      </c>
      <c r="E270" s="17"/>
      <c r="F270" s="17"/>
      <c r="G270" s="18">
        <v>23.233947540405044</v>
      </c>
      <c r="H270" s="18">
        <v>4.1315572200533444</v>
      </c>
      <c r="I270" s="18">
        <v>16.233498551414904</v>
      </c>
      <c r="J270" s="18">
        <f>($J267/IC!$H267)*100</f>
        <v>43.599003311873297</v>
      </c>
    </row>
    <row r="271" spans="1:10" ht="12.75" x14ac:dyDescent="0.2">
      <c r="A271" s="3" t="s">
        <v>156</v>
      </c>
      <c r="B271" s="3" t="s">
        <v>531</v>
      </c>
      <c r="C271" s="6"/>
      <c r="D271" s="6"/>
      <c r="E271" s="17"/>
      <c r="F271" s="17"/>
      <c r="G271" s="8"/>
      <c r="H271" s="8"/>
      <c r="I271" s="8"/>
      <c r="J271" s="8"/>
    </row>
    <row r="272" spans="1:10" ht="12.75" x14ac:dyDescent="0.2">
      <c r="A272" s="11" t="s">
        <v>134</v>
      </c>
      <c r="B272" s="11" t="s">
        <v>532</v>
      </c>
      <c r="C272" s="12"/>
      <c r="D272" s="7" t="s">
        <v>394</v>
      </c>
      <c r="E272" s="9" t="s">
        <v>397</v>
      </c>
      <c r="F272" s="9"/>
      <c r="G272" s="13"/>
      <c r="H272" s="13"/>
      <c r="I272" s="13"/>
      <c r="J272" s="13"/>
    </row>
    <row r="273" spans="1:10" s="16" customFormat="1" ht="15" x14ac:dyDescent="0.25">
      <c r="A273" s="3" t="s">
        <v>134</v>
      </c>
      <c r="B273" s="3" t="s">
        <v>532</v>
      </c>
      <c r="C273" s="14" t="s">
        <v>201</v>
      </c>
      <c r="D273" s="15" t="s">
        <v>202</v>
      </c>
      <c r="E273" s="14"/>
      <c r="F273" s="15"/>
      <c r="G273" s="1">
        <v>1158401.45</v>
      </c>
      <c r="H273" s="1">
        <v>168538.57</v>
      </c>
      <c r="I273" s="1">
        <v>536476.33000000007</v>
      </c>
      <c r="J273" s="1">
        <f t="shared" ref="J273" si="129">SUM(G273:I273)</f>
        <v>1863416.35</v>
      </c>
    </row>
    <row r="274" spans="1:10" ht="12.75" x14ac:dyDescent="0.2">
      <c r="A274" s="3" t="s">
        <v>134</v>
      </c>
      <c r="B274" s="3" t="s">
        <v>532</v>
      </c>
      <c r="C274" s="6" t="s">
        <v>201</v>
      </c>
      <c r="D274" s="6" t="s">
        <v>697</v>
      </c>
      <c r="E274" s="17"/>
      <c r="F274" s="17">
        <v>284.5</v>
      </c>
      <c r="G274" s="8">
        <v>4071.71</v>
      </c>
      <c r="H274" s="8">
        <v>592.4</v>
      </c>
      <c r="I274" s="8">
        <v>1885.68</v>
      </c>
      <c r="J274" s="8">
        <f t="shared" ref="J274" si="130">ROUND(J273/$F274,2)</f>
        <v>6549.79</v>
      </c>
    </row>
    <row r="275" spans="1:10" ht="12.75" x14ac:dyDescent="0.2">
      <c r="A275" s="3" t="str">
        <f>A274</f>
        <v>0930</v>
      </c>
      <c r="B275" s="3" t="str">
        <f>B274</f>
        <v>ELBERKIOWA C-2</v>
      </c>
      <c r="C275" s="51" t="str">
        <f>C274</f>
        <v xml:space="preserve">$ </v>
      </c>
      <c r="D275" s="6" t="s">
        <v>698</v>
      </c>
      <c r="F275" s="17">
        <v>309</v>
      </c>
      <c r="G275" s="8">
        <v>3748.87</v>
      </c>
      <c r="H275" s="8">
        <v>545.42999999999995</v>
      </c>
      <c r="I275" s="8">
        <v>1736.17</v>
      </c>
      <c r="J275" s="8">
        <f t="shared" ref="G275:J275" si="131">ROUND(J273/$F275,2)</f>
        <v>6030.47</v>
      </c>
    </row>
    <row r="276" spans="1:10" s="19" customFormat="1" ht="12.75" x14ac:dyDescent="0.2">
      <c r="A276" s="3" t="s">
        <v>134</v>
      </c>
      <c r="B276" s="3" t="s">
        <v>532</v>
      </c>
      <c r="C276" s="17" t="s">
        <v>200</v>
      </c>
      <c r="D276" s="2" t="s">
        <v>199</v>
      </c>
      <c r="E276" s="17"/>
      <c r="F276" s="17"/>
      <c r="G276" s="18">
        <v>20.926611946908682</v>
      </c>
      <c r="H276" s="18">
        <v>3.0446623253768421</v>
      </c>
      <c r="I276" s="18">
        <v>9.6914864675037524</v>
      </c>
      <c r="J276" s="18">
        <f>($J273/IC!$H273)*100</f>
        <v>33.662760739789277</v>
      </c>
    </row>
    <row r="277" spans="1:10" ht="12.75" x14ac:dyDescent="0.2">
      <c r="A277" s="3" t="s">
        <v>134</v>
      </c>
      <c r="B277" s="3" t="s">
        <v>532</v>
      </c>
      <c r="C277" s="6"/>
      <c r="D277" s="6"/>
      <c r="E277" s="17"/>
      <c r="F277" s="17"/>
      <c r="G277" s="8"/>
      <c r="H277" s="8"/>
      <c r="I277" s="8"/>
      <c r="J277" s="8"/>
    </row>
    <row r="278" spans="1:10" ht="12.75" x14ac:dyDescent="0.2">
      <c r="A278" s="11" t="s">
        <v>88</v>
      </c>
      <c r="B278" s="11" t="s">
        <v>533</v>
      </c>
      <c r="C278" s="12"/>
      <c r="D278" s="7" t="s">
        <v>394</v>
      </c>
      <c r="E278" s="9" t="s">
        <v>396</v>
      </c>
      <c r="F278" s="9"/>
      <c r="G278" s="13"/>
      <c r="H278" s="13"/>
      <c r="I278" s="13"/>
      <c r="J278" s="13"/>
    </row>
    <row r="279" spans="1:10" s="16" customFormat="1" ht="15" x14ac:dyDescent="0.25">
      <c r="A279" s="3" t="s">
        <v>88</v>
      </c>
      <c r="B279" s="3" t="s">
        <v>533</v>
      </c>
      <c r="C279" s="14" t="s">
        <v>201</v>
      </c>
      <c r="D279" s="15" t="s">
        <v>202</v>
      </c>
      <c r="E279" s="14"/>
      <c r="F279" s="15"/>
      <c r="G279" s="1">
        <v>1305233.1000000001</v>
      </c>
      <c r="H279" s="1">
        <v>199112.7</v>
      </c>
      <c r="I279" s="1">
        <v>474508.52</v>
      </c>
      <c r="J279" s="1">
        <f t="shared" ref="J279" si="132">SUM(G279:I279)</f>
        <v>1978854.32</v>
      </c>
    </row>
    <row r="280" spans="1:10" ht="12.75" x14ac:dyDescent="0.2">
      <c r="A280" s="3" t="s">
        <v>88</v>
      </c>
      <c r="B280" s="3" t="s">
        <v>533</v>
      </c>
      <c r="C280" s="6" t="s">
        <v>201</v>
      </c>
      <c r="D280" s="6" t="s">
        <v>697</v>
      </c>
      <c r="E280" s="17"/>
      <c r="F280" s="17">
        <v>337.5</v>
      </c>
      <c r="G280" s="8">
        <v>3867.36</v>
      </c>
      <c r="H280" s="8">
        <v>589.96</v>
      </c>
      <c r="I280" s="8">
        <v>1405.95</v>
      </c>
      <c r="J280" s="8">
        <f t="shared" ref="J280" si="133">ROUND(J279/$F280,2)</f>
        <v>5863.27</v>
      </c>
    </row>
    <row r="281" spans="1:10" ht="12.75" x14ac:dyDescent="0.2">
      <c r="A281" s="3" t="str">
        <f>A280</f>
        <v>0940</v>
      </c>
      <c r="B281" s="3" t="str">
        <f>B280</f>
        <v>ELBERBIG SANDY 10</v>
      </c>
      <c r="C281" s="51" t="str">
        <f>C280</f>
        <v xml:space="preserve">$ </v>
      </c>
      <c r="D281" s="6" t="s">
        <v>698</v>
      </c>
      <c r="F281" s="17">
        <v>361</v>
      </c>
      <c r="G281" s="8">
        <v>3615.6</v>
      </c>
      <c r="H281" s="8">
        <v>551.55999999999995</v>
      </c>
      <c r="I281" s="8">
        <v>1314.43</v>
      </c>
      <c r="J281" s="8">
        <f t="shared" ref="G281:J281" si="134">ROUND(J279/$F281,2)</f>
        <v>5481.59</v>
      </c>
    </row>
    <row r="282" spans="1:10" s="19" customFormat="1" ht="12.75" x14ac:dyDescent="0.2">
      <c r="A282" s="3" t="s">
        <v>88</v>
      </c>
      <c r="B282" s="3" t="s">
        <v>533</v>
      </c>
      <c r="C282" s="17" t="s">
        <v>200</v>
      </c>
      <c r="D282" s="2" t="s">
        <v>199</v>
      </c>
      <c r="E282" s="17"/>
      <c r="F282" s="17"/>
      <c r="G282" s="18">
        <v>21.846980445423061</v>
      </c>
      <c r="H282" s="18">
        <v>3.3327466667336187</v>
      </c>
      <c r="I282" s="18">
        <v>7.9423195424837427</v>
      </c>
      <c r="J282" s="18">
        <f>($J279/IC!$H279)*100</f>
        <v>33.122046654640421</v>
      </c>
    </row>
    <row r="283" spans="1:10" ht="12.75" x14ac:dyDescent="0.2">
      <c r="A283" s="3" t="s">
        <v>88</v>
      </c>
      <c r="B283" s="3" t="s">
        <v>533</v>
      </c>
      <c r="C283" s="6"/>
      <c r="D283" s="6"/>
      <c r="E283" s="17"/>
      <c r="F283" s="17"/>
      <c r="G283" s="8"/>
      <c r="H283" s="8"/>
      <c r="I283" s="8"/>
      <c r="J283" s="8"/>
    </row>
    <row r="284" spans="1:10" ht="12.75" x14ac:dyDescent="0.2">
      <c r="A284" s="11" t="s">
        <v>74</v>
      </c>
      <c r="B284" s="11" t="s">
        <v>534</v>
      </c>
      <c r="C284" s="12"/>
      <c r="D284" s="7" t="s">
        <v>394</v>
      </c>
      <c r="E284" s="9" t="s">
        <v>395</v>
      </c>
      <c r="F284" s="9"/>
      <c r="G284" s="13"/>
      <c r="H284" s="13"/>
      <c r="I284" s="13"/>
      <c r="J284" s="13"/>
    </row>
    <row r="285" spans="1:10" s="16" customFormat="1" ht="15" x14ac:dyDescent="0.25">
      <c r="A285" s="3" t="s">
        <v>74</v>
      </c>
      <c r="B285" s="3" t="s">
        <v>534</v>
      </c>
      <c r="C285" s="14" t="s">
        <v>201</v>
      </c>
      <c r="D285" s="15" t="s">
        <v>202</v>
      </c>
      <c r="E285" s="14"/>
      <c r="F285" s="15"/>
      <c r="G285" s="1">
        <v>814167.03000000014</v>
      </c>
      <c r="H285" s="1">
        <v>128000</v>
      </c>
      <c r="I285" s="1">
        <v>339559.9</v>
      </c>
      <c r="J285" s="1">
        <f t="shared" ref="J285" si="135">SUM(G285:I285)</f>
        <v>1281726.9300000002</v>
      </c>
    </row>
    <row r="286" spans="1:10" ht="12.75" x14ac:dyDescent="0.2">
      <c r="A286" s="3" t="s">
        <v>74</v>
      </c>
      <c r="B286" s="3" t="s">
        <v>534</v>
      </c>
      <c r="C286" s="6" t="s">
        <v>201</v>
      </c>
      <c r="D286" s="6" t="s">
        <v>697</v>
      </c>
      <c r="E286" s="17"/>
      <c r="F286" s="17">
        <v>256.3</v>
      </c>
      <c r="G286" s="8">
        <v>3176.62</v>
      </c>
      <c r="H286" s="8">
        <v>499.41</v>
      </c>
      <c r="I286" s="8">
        <v>1324.85</v>
      </c>
      <c r="J286" s="8">
        <f t="shared" ref="J286" si="136">ROUND(J285/$F286,2)</f>
        <v>5000.8900000000003</v>
      </c>
    </row>
    <row r="287" spans="1:10" ht="12.75" x14ac:dyDescent="0.2">
      <c r="A287" s="3" t="str">
        <f>A286</f>
        <v>0950</v>
      </c>
      <c r="B287" s="3" t="str">
        <f>B286</f>
        <v>ELBERELBERT 200</v>
      </c>
      <c r="C287" s="51" t="str">
        <f>C286</f>
        <v xml:space="preserve">$ </v>
      </c>
      <c r="D287" s="6" t="s">
        <v>698</v>
      </c>
      <c r="F287" s="17">
        <v>281</v>
      </c>
      <c r="G287" s="8">
        <v>2897.39</v>
      </c>
      <c r="H287" s="8">
        <v>455.52</v>
      </c>
      <c r="I287" s="8">
        <v>1208.4000000000001</v>
      </c>
      <c r="J287" s="8">
        <f t="shared" ref="G287:J287" si="137">ROUND(J285/$F287,2)</f>
        <v>4561.3100000000004</v>
      </c>
    </row>
    <row r="288" spans="1:10" s="19" customFormat="1" ht="12.75" x14ac:dyDescent="0.2">
      <c r="A288" s="3" t="s">
        <v>74</v>
      </c>
      <c r="B288" s="3" t="s">
        <v>534</v>
      </c>
      <c r="C288" s="17" t="s">
        <v>200</v>
      </c>
      <c r="D288" s="2" t="s">
        <v>199</v>
      </c>
      <c r="E288" s="17"/>
      <c r="F288" s="17"/>
      <c r="G288" s="18">
        <v>17.319175623718401</v>
      </c>
      <c r="H288" s="18">
        <v>2.7228497324878838</v>
      </c>
      <c r="I288" s="18">
        <v>7.2232076787391613</v>
      </c>
      <c r="J288" s="18">
        <f>($J285/IC!$H285)*100</f>
        <v>27.265233034945446</v>
      </c>
    </row>
    <row r="289" spans="1:10" ht="12.75" x14ac:dyDescent="0.2">
      <c r="A289" s="3" t="s">
        <v>74</v>
      </c>
      <c r="B289" s="3" t="s">
        <v>534</v>
      </c>
      <c r="C289" s="6"/>
      <c r="D289" s="6"/>
      <c r="E289" s="17"/>
      <c r="F289" s="17"/>
      <c r="G289" s="8"/>
      <c r="H289" s="8"/>
      <c r="I289" s="8"/>
      <c r="J289" s="8"/>
    </row>
    <row r="290" spans="1:10" ht="12.75" x14ac:dyDescent="0.2">
      <c r="A290" s="11" t="s">
        <v>78</v>
      </c>
      <c r="B290" s="11" t="s">
        <v>535</v>
      </c>
      <c r="C290" s="12"/>
      <c r="D290" s="7" t="s">
        <v>394</v>
      </c>
      <c r="E290" s="9" t="s">
        <v>393</v>
      </c>
      <c r="F290" s="9"/>
      <c r="G290" s="13"/>
      <c r="H290" s="13"/>
      <c r="I290" s="13"/>
      <c r="J290" s="13"/>
    </row>
    <row r="291" spans="1:10" s="16" customFormat="1" ht="15" x14ac:dyDescent="0.25">
      <c r="A291" s="3" t="s">
        <v>78</v>
      </c>
      <c r="B291" s="3" t="s">
        <v>535</v>
      </c>
      <c r="C291" s="14" t="s">
        <v>201</v>
      </c>
      <c r="D291" s="15" t="s">
        <v>202</v>
      </c>
      <c r="E291" s="14"/>
      <c r="F291" s="15"/>
      <c r="G291" s="1">
        <v>522208.81</v>
      </c>
      <c r="H291" s="1">
        <v>73895.94</v>
      </c>
      <c r="I291" s="1">
        <v>61658.96</v>
      </c>
      <c r="J291" s="1">
        <f t="shared" ref="J291" si="138">SUM(G291:I291)</f>
        <v>657763.71</v>
      </c>
    </row>
    <row r="292" spans="1:10" ht="12.75" x14ac:dyDescent="0.2">
      <c r="A292" s="3" t="s">
        <v>78</v>
      </c>
      <c r="B292" s="3" t="s">
        <v>535</v>
      </c>
      <c r="C292" s="6" t="s">
        <v>201</v>
      </c>
      <c r="D292" s="6" t="s">
        <v>697</v>
      </c>
      <c r="E292" s="17"/>
      <c r="F292" s="17">
        <v>72.5</v>
      </c>
      <c r="G292" s="8">
        <v>7202.88</v>
      </c>
      <c r="H292" s="8">
        <v>1019.25</v>
      </c>
      <c r="I292" s="8">
        <v>850.47</v>
      </c>
      <c r="J292" s="8">
        <f t="shared" ref="J292" si="139">ROUND(J291/$F292,2)</f>
        <v>9072.6</v>
      </c>
    </row>
    <row r="293" spans="1:10" ht="12.75" x14ac:dyDescent="0.2">
      <c r="A293" s="3" t="str">
        <f>A292</f>
        <v>0960</v>
      </c>
      <c r="B293" s="3" t="str">
        <f>B292</f>
        <v>ELBERAGATE 300</v>
      </c>
      <c r="C293" s="51" t="str">
        <f>C292</f>
        <v xml:space="preserve">$ </v>
      </c>
      <c r="D293" s="6" t="s">
        <v>698</v>
      </c>
      <c r="F293" s="17">
        <v>81</v>
      </c>
      <c r="G293" s="8">
        <v>6447.02</v>
      </c>
      <c r="H293" s="8">
        <v>912.3</v>
      </c>
      <c r="I293" s="8">
        <v>761.22</v>
      </c>
      <c r="J293" s="8">
        <f t="shared" ref="G293:J293" si="140">ROUND(J291/$F293,2)</f>
        <v>8120.54</v>
      </c>
    </row>
    <row r="294" spans="1:10" s="19" customFormat="1" ht="12.75" x14ac:dyDescent="0.2">
      <c r="A294" s="3" t="s">
        <v>78</v>
      </c>
      <c r="B294" s="3" t="s">
        <v>535</v>
      </c>
      <c r="C294" s="17" t="s">
        <v>200</v>
      </c>
      <c r="D294" s="2" t="s">
        <v>199</v>
      </c>
      <c r="E294" s="17"/>
      <c r="F294" s="17"/>
      <c r="G294" s="18">
        <v>25.861670880994705</v>
      </c>
      <c r="H294" s="18">
        <v>3.6595944823713942</v>
      </c>
      <c r="I294" s="18">
        <v>3.0535749298913921</v>
      </c>
      <c r="J294" s="18">
        <f>($J291/IC!$H291)*100</f>
        <v>32.574840293257488</v>
      </c>
    </row>
    <row r="295" spans="1:10" ht="12.75" x14ac:dyDescent="0.2">
      <c r="A295" s="3" t="s">
        <v>78</v>
      </c>
      <c r="B295" s="3" t="s">
        <v>535</v>
      </c>
      <c r="C295" s="6"/>
      <c r="D295" s="6"/>
      <c r="E295" s="17"/>
      <c r="F295" s="17"/>
      <c r="G295" s="8"/>
      <c r="H295" s="8"/>
      <c r="I295" s="8"/>
      <c r="J295" s="8"/>
    </row>
    <row r="296" spans="1:10" ht="12.75" x14ac:dyDescent="0.2">
      <c r="A296" s="11" t="s">
        <v>34</v>
      </c>
      <c r="B296" s="11" t="s">
        <v>536</v>
      </c>
      <c r="C296" s="12"/>
      <c r="D296" s="7" t="s">
        <v>379</v>
      </c>
      <c r="E296" s="9" t="s">
        <v>392</v>
      </c>
      <c r="F296" s="9"/>
      <c r="G296" s="13"/>
      <c r="H296" s="13"/>
      <c r="I296" s="13"/>
      <c r="J296" s="13"/>
    </row>
    <row r="297" spans="1:10" s="16" customFormat="1" ht="15" x14ac:dyDescent="0.25">
      <c r="A297" s="3" t="s">
        <v>34</v>
      </c>
      <c r="B297" s="3" t="s">
        <v>536</v>
      </c>
      <c r="C297" s="14" t="s">
        <v>201</v>
      </c>
      <c r="D297" s="15" t="s">
        <v>202</v>
      </c>
      <c r="E297" s="14"/>
      <c r="F297" s="15"/>
      <c r="G297" s="1">
        <v>1899861.7200000002</v>
      </c>
      <c r="H297" s="1">
        <v>164475.44</v>
      </c>
      <c r="I297" s="1">
        <v>420681.86</v>
      </c>
      <c r="J297" s="1">
        <f t="shared" ref="J297" si="141">SUM(G297:I297)</f>
        <v>2485019.02</v>
      </c>
    </row>
    <row r="298" spans="1:10" ht="12.75" x14ac:dyDescent="0.2">
      <c r="A298" s="3" t="s">
        <v>34</v>
      </c>
      <c r="B298" s="3" t="s">
        <v>536</v>
      </c>
      <c r="C298" s="6" t="s">
        <v>201</v>
      </c>
      <c r="D298" s="6" t="s">
        <v>697</v>
      </c>
      <c r="E298" s="17"/>
      <c r="F298" s="17">
        <v>437.5</v>
      </c>
      <c r="G298" s="8">
        <v>4342.54</v>
      </c>
      <c r="H298" s="8">
        <v>375.94</v>
      </c>
      <c r="I298" s="8">
        <v>961.56</v>
      </c>
      <c r="J298" s="8">
        <f t="shared" ref="J298" si="142">ROUND(J297/$F298,2)</f>
        <v>5680.04</v>
      </c>
    </row>
    <row r="299" spans="1:10" ht="12.75" x14ac:dyDescent="0.2">
      <c r="A299" s="3" t="str">
        <f>A298</f>
        <v>0970</v>
      </c>
      <c r="B299" s="3" t="str">
        <f>B298</f>
        <v>EL PACALHAN RJ-1</v>
      </c>
      <c r="C299" s="51" t="str">
        <f>C298</f>
        <v xml:space="preserve">$ </v>
      </c>
      <c r="D299" s="6" t="s">
        <v>698</v>
      </c>
      <c r="F299" s="17">
        <v>424</v>
      </c>
      <c r="G299" s="8">
        <v>4480.8100000000004</v>
      </c>
      <c r="H299" s="8">
        <v>387.91</v>
      </c>
      <c r="I299" s="8">
        <v>992.17</v>
      </c>
      <c r="J299" s="8">
        <f t="shared" ref="G299:J299" si="143">ROUND(J297/$F299,2)</f>
        <v>5860.89</v>
      </c>
    </row>
    <row r="300" spans="1:10" s="19" customFormat="1" ht="12.75" x14ac:dyDescent="0.2">
      <c r="A300" s="3" t="s">
        <v>34</v>
      </c>
      <c r="B300" s="3" t="s">
        <v>536</v>
      </c>
      <c r="C300" s="17" t="s">
        <v>200</v>
      </c>
      <c r="D300" s="2" t="s">
        <v>199</v>
      </c>
      <c r="E300" s="17"/>
      <c r="F300" s="17"/>
      <c r="G300" s="18">
        <v>25.316510225963459</v>
      </c>
      <c r="H300" s="18">
        <v>2.1917090674787838</v>
      </c>
      <c r="I300" s="18">
        <v>5.6057746195166915</v>
      </c>
      <c r="J300" s="18">
        <f>($J297/IC!$H297)*100</f>
        <v>33.113993912958932</v>
      </c>
    </row>
    <row r="301" spans="1:10" ht="12.75" x14ac:dyDescent="0.2">
      <c r="A301" s="3" t="s">
        <v>34</v>
      </c>
      <c r="B301" s="3" t="s">
        <v>536</v>
      </c>
      <c r="C301" s="6"/>
      <c r="D301" s="6"/>
      <c r="E301" s="17"/>
      <c r="F301" s="17"/>
      <c r="G301" s="8"/>
      <c r="H301" s="8"/>
      <c r="I301" s="8"/>
      <c r="J301" s="8"/>
    </row>
    <row r="302" spans="1:10" ht="12.75" x14ac:dyDescent="0.2">
      <c r="A302" s="11" t="s">
        <v>93</v>
      </c>
      <c r="B302" s="11" t="s">
        <v>537</v>
      </c>
      <c r="C302" s="12"/>
      <c r="D302" s="7" t="s">
        <v>379</v>
      </c>
      <c r="E302" s="9" t="s">
        <v>391</v>
      </c>
      <c r="F302" s="9"/>
      <c r="G302" s="13"/>
      <c r="H302" s="13"/>
      <c r="I302" s="13"/>
      <c r="J302" s="13"/>
    </row>
    <row r="303" spans="1:10" s="16" customFormat="1" ht="15" x14ac:dyDescent="0.25">
      <c r="A303" s="3" t="s">
        <v>93</v>
      </c>
      <c r="B303" s="3" t="s">
        <v>537</v>
      </c>
      <c r="C303" s="14" t="s">
        <v>201</v>
      </c>
      <c r="D303" s="15" t="s">
        <v>202</v>
      </c>
      <c r="E303" s="14"/>
      <c r="F303" s="15"/>
      <c r="G303" s="1">
        <v>33658316.75</v>
      </c>
      <c r="H303" s="1">
        <v>3554253.94</v>
      </c>
      <c r="I303" s="1">
        <v>15907352.439999999</v>
      </c>
      <c r="J303" s="1">
        <f t="shared" ref="J303" si="144">SUM(G303:I303)</f>
        <v>53119923.129999995</v>
      </c>
    </row>
    <row r="304" spans="1:10" ht="12.75" x14ac:dyDescent="0.2">
      <c r="A304" s="3" t="s">
        <v>93</v>
      </c>
      <c r="B304" s="3" t="s">
        <v>537</v>
      </c>
      <c r="C304" s="6" t="s">
        <v>201</v>
      </c>
      <c r="D304" s="6" t="s">
        <v>697</v>
      </c>
      <c r="E304" s="17"/>
      <c r="F304" s="17">
        <v>12991.6</v>
      </c>
      <c r="G304" s="8">
        <v>2590.7800000000002</v>
      </c>
      <c r="H304" s="8">
        <v>273.58</v>
      </c>
      <c r="I304" s="8">
        <v>1224.43</v>
      </c>
      <c r="J304" s="8">
        <f t="shared" ref="J304" si="145">ROUND(J303/$F304,2)</f>
        <v>4088.79</v>
      </c>
    </row>
    <row r="305" spans="1:10" ht="12.75" x14ac:dyDescent="0.2">
      <c r="A305" s="3" t="str">
        <f>A304</f>
        <v>0980</v>
      </c>
      <c r="B305" s="3" t="str">
        <f>B304</f>
        <v>EL PAHARRISON 2</v>
      </c>
      <c r="C305" s="51" t="str">
        <f>C304</f>
        <v xml:space="preserve">$ </v>
      </c>
      <c r="D305" s="6" t="s">
        <v>698</v>
      </c>
      <c r="F305" s="17">
        <v>12606</v>
      </c>
      <c r="G305" s="8">
        <v>2670.02</v>
      </c>
      <c r="H305" s="8">
        <v>281.95</v>
      </c>
      <c r="I305" s="8">
        <v>1261.8900000000001</v>
      </c>
      <c r="J305" s="8">
        <f t="shared" ref="G305:J305" si="146">ROUND(J303/$F305,2)</f>
        <v>4213.8599999999997</v>
      </c>
    </row>
    <row r="306" spans="1:10" s="19" customFormat="1" ht="12.75" x14ac:dyDescent="0.2">
      <c r="A306" s="3" t="s">
        <v>93</v>
      </c>
      <c r="B306" s="3" t="s">
        <v>537</v>
      </c>
      <c r="C306" s="17" t="s">
        <v>200</v>
      </c>
      <c r="D306" s="2" t="s">
        <v>199</v>
      </c>
      <c r="E306" s="17"/>
      <c r="F306" s="17"/>
      <c r="G306" s="18">
        <v>15.822628742829252</v>
      </c>
      <c r="H306" s="18">
        <v>1.6708393639547681</v>
      </c>
      <c r="I306" s="18">
        <v>7.4779773988388483</v>
      </c>
      <c r="J306" s="18">
        <f>($J303/IC!$H303)*100</f>
        <v>24.971445505622867</v>
      </c>
    </row>
    <row r="307" spans="1:10" ht="12.75" x14ac:dyDescent="0.2">
      <c r="A307" s="3" t="s">
        <v>93</v>
      </c>
      <c r="B307" s="3" t="s">
        <v>537</v>
      </c>
      <c r="C307" s="6"/>
      <c r="D307" s="6"/>
      <c r="E307" s="17"/>
      <c r="F307" s="17"/>
      <c r="G307" s="8"/>
      <c r="H307" s="8"/>
      <c r="I307" s="8"/>
      <c r="J307" s="8"/>
    </row>
    <row r="308" spans="1:10" ht="12.75" x14ac:dyDescent="0.2">
      <c r="A308" s="11" t="s">
        <v>167</v>
      </c>
      <c r="B308" s="11" t="s">
        <v>538</v>
      </c>
      <c r="C308" s="12"/>
      <c r="D308" s="7" t="s">
        <v>379</v>
      </c>
      <c r="E308" s="9" t="s">
        <v>390</v>
      </c>
      <c r="F308" s="9"/>
      <c r="G308" s="13"/>
      <c r="H308" s="13"/>
      <c r="I308" s="13"/>
      <c r="J308" s="13"/>
    </row>
    <row r="309" spans="1:10" s="16" customFormat="1" ht="15" x14ac:dyDescent="0.25">
      <c r="A309" s="3" t="s">
        <v>167</v>
      </c>
      <c r="B309" s="3" t="s">
        <v>538</v>
      </c>
      <c r="C309" s="14" t="s">
        <v>201</v>
      </c>
      <c r="D309" s="15" t="s">
        <v>202</v>
      </c>
      <c r="E309" s="14"/>
      <c r="F309" s="15"/>
      <c r="G309" s="1">
        <v>31332314.57</v>
      </c>
      <c r="H309" s="1">
        <v>3225540.87</v>
      </c>
      <c r="I309" s="1">
        <v>5798334.5799999982</v>
      </c>
      <c r="J309" s="1">
        <f t="shared" ref="J309" si="147">SUM(G309:I309)</f>
        <v>40356190.019999996</v>
      </c>
    </row>
    <row r="310" spans="1:10" ht="12.75" x14ac:dyDescent="0.2">
      <c r="A310" s="3" t="s">
        <v>167</v>
      </c>
      <c r="B310" s="3" t="s">
        <v>538</v>
      </c>
      <c r="C310" s="6" t="s">
        <v>201</v>
      </c>
      <c r="D310" s="6" t="s">
        <v>697</v>
      </c>
      <c r="E310" s="17"/>
      <c r="F310" s="17">
        <v>9311</v>
      </c>
      <c r="G310" s="8">
        <v>3365.09</v>
      </c>
      <c r="H310" s="8">
        <v>346.42</v>
      </c>
      <c r="I310" s="8">
        <v>622.74</v>
      </c>
      <c r="J310" s="8">
        <f t="shared" ref="J310" si="148">ROUND(J309/$F310,2)</f>
        <v>4334.25</v>
      </c>
    </row>
    <row r="311" spans="1:10" ht="12.75" x14ac:dyDescent="0.2">
      <c r="A311" s="3" t="str">
        <f>A310</f>
        <v>0990</v>
      </c>
      <c r="B311" s="3" t="str">
        <f>B310</f>
        <v>EL PAWIDEFIELD 3</v>
      </c>
      <c r="C311" s="51" t="str">
        <f>C310</f>
        <v xml:space="preserve">$ </v>
      </c>
      <c r="D311" s="6" t="s">
        <v>698</v>
      </c>
      <c r="F311" s="17">
        <v>9612</v>
      </c>
      <c r="G311" s="8">
        <v>3259.71</v>
      </c>
      <c r="H311" s="8">
        <v>335.57</v>
      </c>
      <c r="I311" s="8">
        <v>603.24</v>
      </c>
      <c r="J311" s="8">
        <f t="shared" ref="G311:J311" si="149">ROUND(J309/$F311,2)</f>
        <v>4198.5200000000004</v>
      </c>
    </row>
    <row r="312" spans="1:10" s="19" customFormat="1" ht="12.75" x14ac:dyDescent="0.2">
      <c r="A312" s="3" t="s">
        <v>167</v>
      </c>
      <c r="B312" s="3" t="s">
        <v>538</v>
      </c>
      <c r="C312" s="17" t="s">
        <v>200</v>
      </c>
      <c r="D312" s="2" t="s">
        <v>199</v>
      </c>
      <c r="E312" s="17"/>
      <c r="F312" s="17"/>
      <c r="G312" s="18">
        <v>23.243298146834693</v>
      </c>
      <c r="H312" s="18">
        <v>2.3928078456736421</v>
      </c>
      <c r="I312" s="18">
        <v>4.3013872817134002</v>
      </c>
      <c r="J312" s="18">
        <f>($J309/IC!$H309)*100</f>
        <v>29.937493274221733</v>
      </c>
    </row>
    <row r="313" spans="1:10" ht="12.75" x14ac:dyDescent="0.2">
      <c r="A313" s="3" t="s">
        <v>167</v>
      </c>
      <c r="B313" s="3" t="s">
        <v>538</v>
      </c>
      <c r="C313" s="6"/>
      <c r="D313" s="6"/>
      <c r="E313" s="17"/>
      <c r="F313" s="17"/>
      <c r="G313" s="8"/>
      <c r="H313" s="8"/>
      <c r="I313" s="8"/>
      <c r="J313" s="8"/>
    </row>
    <row r="314" spans="1:10" ht="12.75" x14ac:dyDescent="0.2">
      <c r="A314" s="11" t="s">
        <v>13</v>
      </c>
      <c r="B314" s="11" t="s">
        <v>539</v>
      </c>
      <c r="C314" s="12"/>
      <c r="D314" s="7" t="s">
        <v>379</v>
      </c>
      <c r="E314" s="9" t="s">
        <v>389</v>
      </c>
      <c r="F314" s="9"/>
      <c r="G314" s="13"/>
      <c r="H314" s="13"/>
      <c r="I314" s="13"/>
      <c r="J314" s="13"/>
    </row>
    <row r="315" spans="1:10" s="16" customFormat="1" ht="15" x14ac:dyDescent="0.25">
      <c r="A315" s="3" t="s">
        <v>13</v>
      </c>
      <c r="B315" s="3" t="s">
        <v>539</v>
      </c>
      <c r="C315" s="14" t="s">
        <v>201</v>
      </c>
      <c r="D315" s="15" t="s">
        <v>202</v>
      </c>
      <c r="E315" s="14"/>
      <c r="F315" s="15"/>
      <c r="G315" s="1">
        <v>5367027.8</v>
      </c>
      <c r="H315" s="1">
        <v>563370.57999999996</v>
      </c>
      <c r="I315" s="1">
        <v>3995662.9599999995</v>
      </c>
      <c r="J315" s="1">
        <f t="shared" ref="J315" si="150">SUM(G315:I315)</f>
        <v>9926061.3399999999</v>
      </c>
    </row>
    <row r="316" spans="1:10" ht="12.75" x14ac:dyDescent="0.2">
      <c r="A316" s="3" t="s">
        <v>13</v>
      </c>
      <c r="B316" s="3" t="s">
        <v>539</v>
      </c>
      <c r="C316" s="6" t="s">
        <v>201</v>
      </c>
      <c r="D316" s="6" t="s">
        <v>697</v>
      </c>
      <c r="E316" s="17"/>
      <c r="F316" s="17">
        <v>8139</v>
      </c>
      <c r="G316" s="8">
        <v>659.42</v>
      </c>
      <c r="H316" s="8">
        <v>69.22</v>
      </c>
      <c r="I316" s="8">
        <v>490.93</v>
      </c>
      <c r="J316" s="8">
        <f t="shared" ref="J316" si="151">ROUND(J315/$F316,2)</f>
        <v>1219.57</v>
      </c>
    </row>
    <row r="317" spans="1:10" ht="12.75" x14ac:dyDescent="0.2">
      <c r="A317" s="3" t="str">
        <f>A316</f>
        <v>1000</v>
      </c>
      <c r="B317" s="3" t="str">
        <f>B316</f>
        <v>EL PAFOUNTAIN 8</v>
      </c>
      <c r="C317" s="51" t="str">
        <f>C316</f>
        <v xml:space="preserve">$ </v>
      </c>
      <c r="D317" s="6" t="s">
        <v>698</v>
      </c>
      <c r="F317" s="17">
        <v>8201</v>
      </c>
      <c r="G317" s="8">
        <v>654.44000000000005</v>
      </c>
      <c r="H317" s="8">
        <v>68.7</v>
      </c>
      <c r="I317" s="8">
        <v>487.22</v>
      </c>
      <c r="J317" s="8">
        <f t="shared" ref="G317:J317" si="152">ROUND(J315/$F317,2)</f>
        <v>1210.3499999999999</v>
      </c>
    </row>
    <row r="318" spans="1:10" s="19" customFormat="1" ht="12.75" x14ac:dyDescent="0.2">
      <c r="A318" s="3" t="s">
        <v>13</v>
      </c>
      <c r="B318" s="3" t="s">
        <v>539</v>
      </c>
      <c r="C318" s="17" t="s">
        <v>200</v>
      </c>
      <c r="D318" s="2" t="s">
        <v>199</v>
      </c>
      <c r="E318" s="17"/>
      <c r="F318" s="17"/>
      <c r="G318" s="18">
        <v>3.8537745147390536</v>
      </c>
      <c r="H318" s="18">
        <v>0.40452616689590448</v>
      </c>
      <c r="I318" s="18">
        <v>2.8690710498527339</v>
      </c>
      <c r="J318" s="18">
        <f>($J315/IC!$H315)*100</f>
        <v>7.1273717314876919</v>
      </c>
    </row>
    <row r="319" spans="1:10" ht="12.75" x14ac:dyDescent="0.2">
      <c r="A319" s="3" t="s">
        <v>13</v>
      </c>
      <c r="B319" s="3" t="s">
        <v>539</v>
      </c>
      <c r="C319" s="6"/>
      <c r="D319" s="6"/>
      <c r="E319" s="17"/>
      <c r="F319" s="17"/>
      <c r="G319" s="8"/>
      <c r="H319" s="8"/>
      <c r="I319" s="8"/>
      <c r="J319" s="8"/>
    </row>
    <row r="320" spans="1:10" ht="12.75" x14ac:dyDescent="0.2">
      <c r="A320" s="11" t="s">
        <v>0</v>
      </c>
      <c r="B320" s="11" t="s">
        <v>540</v>
      </c>
      <c r="C320" s="12"/>
      <c r="D320" s="7" t="s">
        <v>379</v>
      </c>
      <c r="E320" s="9" t="s">
        <v>388</v>
      </c>
      <c r="F320" s="9"/>
      <c r="G320" s="13"/>
      <c r="H320" s="13"/>
      <c r="I320" s="13"/>
      <c r="J320" s="13"/>
    </row>
    <row r="321" spans="1:10" s="16" customFormat="1" ht="15" x14ac:dyDescent="0.25">
      <c r="A321" s="3" t="s">
        <v>0</v>
      </c>
      <c r="B321" s="3" t="s">
        <v>540</v>
      </c>
      <c r="C321" s="14" t="s">
        <v>201</v>
      </c>
      <c r="D321" s="15" t="s">
        <v>202</v>
      </c>
      <c r="E321" s="14"/>
      <c r="F321" s="15"/>
      <c r="G321" s="1">
        <v>147974276.00999999</v>
      </c>
      <c r="H321" s="1">
        <v>16213670.85</v>
      </c>
      <c r="I321" s="1">
        <v>25349481.130000003</v>
      </c>
      <c r="J321" s="1">
        <f t="shared" ref="J321" si="153">SUM(G321:I321)</f>
        <v>189537427.98999998</v>
      </c>
    </row>
    <row r="322" spans="1:10" ht="12.75" x14ac:dyDescent="0.2">
      <c r="A322" s="3" t="s">
        <v>0</v>
      </c>
      <c r="B322" s="3" t="s">
        <v>540</v>
      </c>
      <c r="C322" s="6" t="s">
        <v>201</v>
      </c>
      <c r="D322" s="6" t="s">
        <v>697</v>
      </c>
      <c r="E322" s="17"/>
      <c r="F322" s="17">
        <v>24008.22</v>
      </c>
      <c r="G322" s="8">
        <v>6163.48</v>
      </c>
      <c r="H322" s="8">
        <v>675.34</v>
      </c>
      <c r="I322" s="8">
        <v>1055.8699999999999</v>
      </c>
      <c r="J322" s="8">
        <f t="shared" ref="J322" si="154">ROUND(J321/$F322,2)</f>
        <v>7894.69</v>
      </c>
    </row>
    <row r="323" spans="1:10" ht="12.75" x14ac:dyDescent="0.2">
      <c r="A323" s="3" t="str">
        <f>A322</f>
        <v>1010</v>
      </c>
      <c r="B323" s="3" t="str">
        <f>B322</f>
        <v>EL PACOLORADO SPR</v>
      </c>
      <c r="C323" s="51" t="str">
        <f>C322</f>
        <v xml:space="preserve">$ </v>
      </c>
      <c r="D323" s="6" t="s">
        <v>698</v>
      </c>
      <c r="F323" s="17">
        <v>22729</v>
      </c>
      <c r="G323" s="8">
        <v>6510.37</v>
      </c>
      <c r="H323" s="8">
        <v>713.35</v>
      </c>
      <c r="I323" s="8">
        <v>1115.29</v>
      </c>
      <c r="J323" s="8">
        <f t="shared" ref="G323:J323" si="155">ROUND(J321/$F323,2)</f>
        <v>8339.01</v>
      </c>
    </row>
    <row r="324" spans="1:10" s="19" customFormat="1" ht="12.75" x14ac:dyDescent="0.2">
      <c r="A324" s="3" t="s">
        <v>0</v>
      </c>
      <c r="B324" s="3" t="s">
        <v>540</v>
      </c>
      <c r="C324" s="17" t="s">
        <v>200</v>
      </c>
      <c r="D324" s="2" t="s">
        <v>199</v>
      </c>
      <c r="E324" s="17"/>
      <c r="F324" s="17"/>
      <c r="G324" s="18">
        <v>34.97082862844232</v>
      </c>
      <c r="H324" s="18">
        <v>3.8317842804988813</v>
      </c>
      <c r="I324" s="18">
        <v>5.9908545209388553</v>
      </c>
      <c r="J324" s="18">
        <f>($J321/IC!$H321)*100</f>
        <v>44.793467429880053</v>
      </c>
    </row>
    <row r="325" spans="1:10" ht="12.75" x14ac:dyDescent="0.2">
      <c r="A325" s="3" t="s">
        <v>0</v>
      </c>
      <c r="B325" s="3" t="s">
        <v>540</v>
      </c>
      <c r="C325" s="6"/>
      <c r="D325" s="6"/>
      <c r="E325" s="17"/>
      <c r="F325" s="17"/>
      <c r="G325" s="8"/>
      <c r="H325" s="8"/>
      <c r="I325" s="8"/>
      <c r="J325" s="8"/>
    </row>
    <row r="326" spans="1:10" ht="12.75" x14ac:dyDescent="0.2">
      <c r="A326" s="11" t="s">
        <v>132</v>
      </c>
      <c r="B326" s="11" t="s">
        <v>541</v>
      </c>
      <c r="C326" s="12"/>
      <c r="D326" s="7" t="s">
        <v>379</v>
      </c>
      <c r="E326" s="9" t="s">
        <v>387</v>
      </c>
      <c r="F326" s="9"/>
      <c r="G326" s="13"/>
      <c r="H326" s="13"/>
      <c r="I326" s="13"/>
      <c r="J326" s="13"/>
    </row>
    <row r="327" spans="1:10" s="16" customFormat="1" ht="15" x14ac:dyDescent="0.25">
      <c r="A327" s="3" t="s">
        <v>132</v>
      </c>
      <c r="B327" s="3" t="s">
        <v>541</v>
      </c>
      <c r="C327" s="14" t="s">
        <v>201</v>
      </c>
      <c r="D327" s="15" t="s">
        <v>202</v>
      </c>
      <c r="E327" s="14"/>
      <c r="F327" s="15"/>
      <c r="G327" s="1">
        <v>25630351.659999996</v>
      </c>
      <c r="H327" s="1">
        <v>2694456.79</v>
      </c>
      <c r="I327" s="1">
        <v>4205017.6500000004</v>
      </c>
      <c r="J327" s="1">
        <f t="shared" ref="J327" si="156">SUM(G327:I327)</f>
        <v>32529826.099999994</v>
      </c>
    </row>
    <row r="328" spans="1:10" ht="12.75" x14ac:dyDescent="0.2">
      <c r="A328" s="3" t="s">
        <v>132</v>
      </c>
      <c r="B328" s="3" t="s">
        <v>541</v>
      </c>
      <c r="C328" s="6" t="s">
        <v>201</v>
      </c>
      <c r="D328" s="6" t="s">
        <v>697</v>
      </c>
      <c r="E328" s="17"/>
      <c r="F328" s="17">
        <v>3649.9</v>
      </c>
      <c r="G328" s="8">
        <v>7022.21</v>
      </c>
      <c r="H328" s="8">
        <v>738.23</v>
      </c>
      <c r="I328" s="8">
        <v>1152.0899999999999</v>
      </c>
      <c r="J328" s="8">
        <f t="shared" ref="J328" si="157">ROUND(J327/$F328,2)</f>
        <v>8912.5300000000007</v>
      </c>
    </row>
    <row r="329" spans="1:10" ht="12.75" x14ac:dyDescent="0.2">
      <c r="A329" s="3" t="str">
        <f>A328</f>
        <v>1020</v>
      </c>
      <c r="B329" s="3" t="str">
        <f>B328</f>
        <v>EL PACHEYENNE MOU</v>
      </c>
      <c r="C329" s="51" t="str">
        <f>C328</f>
        <v xml:space="preserve">$ </v>
      </c>
      <c r="D329" s="6" t="s">
        <v>698</v>
      </c>
      <c r="F329" s="17">
        <v>3723</v>
      </c>
      <c r="G329" s="8">
        <v>6884.33</v>
      </c>
      <c r="H329" s="8">
        <v>723.73</v>
      </c>
      <c r="I329" s="8">
        <v>1129.47</v>
      </c>
      <c r="J329" s="8">
        <f t="shared" ref="G329:J329" si="158">ROUND(J327/$F329,2)</f>
        <v>8737.5300000000007</v>
      </c>
    </row>
    <row r="330" spans="1:10" s="19" customFormat="1" ht="12.75" x14ac:dyDescent="0.2">
      <c r="A330" s="3" t="s">
        <v>132</v>
      </c>
      <c r="B330" s="3" t="s">
        <v>541</v>
      </c>
      <c r="C330" s="17" t="s">
        <v>200</v>
      </c>
      <c r="D330" s="2" t="s">
        <v>199</v>
      </c>
      <c r="E330" s="17"/>
      <c r="F330" s="17"/>
      <c r="G330" s="18">
        <v>44.410776077992686</v>
      </c>
      <c r="H330" s="18">
        <v>4.6687973204545949</v>
      </c>
      <c r="I330" s="18">
        <v>7.2862089344488163</v>
      </c>
      <c r="J330" s="18">
        <f>($J327/IC!$H327)*100</f>
        <v>56.365782332896096</v>
      </c>
    </row>
    <row r="331" spans="1:10" ht="12.75" x14ac:dyDescent="0.2">
      <c r="A331" s="3" t="s">
        <v>132</v>
      </c>
      <c r="B331" s="3" t="s">
        <v>541</v>
      </c>
      <c r="C331" s="6"/>
      <c r="D331" s="6"/>
      <c r="E331" s="17"/>
      <c r="F331" s="17"/>
      <c r="G331" s="8"/>
      <c r="H331" s="8"/>
      <c r="I331" s="8"/>
      <c r="J331" s="8"/>
    </row>
    <row r="332" spans="1:10" ht="12.75" x14ac:dyDescent="0.2">
      <c r="A332" s="11" t="s">
        <v>136</v>
      </c>
      <c r="B332" s="11" t="s">
        <v>542</v>
      </c>
      <c r="C332" s="12"/>
      <c r="D332" s="7" t="s">
        <v>379</v>
      </c>
      <c r="E332" s="9" t="s">
        <v>386</v>
      </c>
      <c r="F332" s="9"/>
      <c r="G332" s="13"/>
      <c r="H332" s="13"/>
      <c r="I332" s="13"/>
      <c r="J332" s="13"/>
    </row>
    <row r="333" spans="1:10" s="16" customFormat="1" ht="15" x14ac:dyDescent="0.25">
      <c r="A333" s="3" t="s">
        <v>136</v>
      </c>
      <c r="B333" s="3" t="s">
        <v>542</v>
      </c>
      <c r="C333" s="14" t="s">
        <v>201</v>
      </c>
      <c r="D333" s="15" t="s">
        <v>202</v>
      </c>
      <c r="E333" s="14"/>
      <c r="F333" s="15"/>
      <c r="G333" s="1">
        <v>8019400.5199999996</v>
      </c>
      <c r="H333" s="1">
        <v>826342.6</v>
      </c>
      <c r="I333" s="1">
        <v>2123199.0299999998</v>
      </c>
      <c r="J333" s="1">
        <f t="shared" ref="J333" si="159">SUM(G333:I333)</f>
        <v>10968942.149999999</v>
      </c>
    </row>
    <row r="334" spans="1:10" ht="12.75" x14ac:dyDescent="0.2">
      <c r="A334" s="3" t="s">
        <v>136</v>
      </c>
      <c r="B334" s="3" t="s">
        <v>542</v>
      </c>
      <c r="C334" s="6" t="s">
        <v>201</v>
      </c>
      <c r="D334" s="6" t="s">
        <v>697</v>
      </c>
      <c r="E334" s="17"/>
      <c r="F334" s="17">
        <v>1357.2</v>
      </c>
      <c r="G334" s="8">
        <v>5908.78</v>
      </c>
      <c r="H334" s="8">
        <v>608.86</v>
      </c>
      <c r="I334" s="8">
        <v>1564.4</v>
      </c>
      <c r="J334" s="8">
        <f t="shared" ref="J334" si="160">ROUND(J333/$F334,2)</f>
        <v>8082.04</v>
      </c>
    </row>
    <row r="335" spans="1:10" ht="12.75" x14ac:dyDescent="0.2">
      <c r="A335" s="3" t="str">
        <f>A334</f>
        <v>1030</v>
      </c>
      <c r="B335" s="3" t="str">
        <f>B334</f>
        <v>EL PAMANITOU SPRI</v>
      </c>
      <c r="C335" s="51" t="str">
        <f>C334</f>
        <v xml:space="preserve">$ </v>
      </c>
      <c r="D335" s="6" t="s">
        <v>698</v>
      </c>
      <c r="F335" s="17">
        <v>1317</v>
      </c>
      <c r="G335" s="8">
        <v>6089.14</v>
      </c>
      <c r="H335" s="8">
        <v>627.44000000000005</v>
      </c>
      <c r="I335" s="8">
        <v>1612.15</v>
      </c>
      <c r="J335" s="8">
        <f t="shared" ref="G335:J335" si="161">ROUND(J333/$F335,2)</f>
        <v>8328.73</v>
      </c>
    </row>
    <row r="336" spans="1:10" s="19" customFormat="1" ht="12.75" x14ac:dyDescent="0.2">
      <c r="A336" s="3" t="s">
        <v>136</v>
      </c>
      <c r="B336" s="3" t="s">
        <v>542</v>
      </c>
      <c r="C336" s="17" t="s">
        <v>200</v>
      </c>
      <c r="D336" s="2" t="s">
        <v>199</v>
      </c>
      <c r="E336" s="17"/>
      <c r="F336" s="17"/>
      <c r="G336" s="18">
        <v>35.62660988254968</v>
      </c>
      <c r="H336" s="18">
        <v>3.671070595128699</v>
      </c>
      <c r="I336" s="18">
        <v>9.4324237025160933</v>
      </c>
      <c r="J336" s="18">
        <f>($J333/IC!$H333)*100</f>
        <v>48.730104180194466</v>
      </c>
    </row>
    <row r="337" spans="1:10" ht="12.75" x14ac:dyDescent="0.2">
      <c r="A337" s="3" t="s">
        <v>136</v>
      </c>
      <c r="B337" s="3" t="s">
        <v>542</v>
      </c>
      <c r="C337" s="6"/>
      <c r="D337" s="6"/>
      <c r="E337" s="17"/>
      <c r="F337" s="17"/>
      <c r="G337" s="8"/>
      <c r="H337" s="8"/>
      <c r="I337" s="8"/>
      <c r="J337" s="8"/>
    </row>
    <row r="338" spans="1:10" ht="12.75" x14ac:dyDescent="0.2">
      <c r="A338" s="11" t="s">
        <v>151</v>
      </c>
      <c r="B338" s="11" t="s">
        <v>543</v>
      </c>
      <c r="C338" s="12"/>
      <c r="D338" s="7" t="s">
        <v>379</v>
      </c>
      <c r="E338" s="9" t="s">
        <v>385</v>
      </c>
      <c r="F338" s="9"/>
      <c r="G338" s="13"/>
      <c r="H338" s="13"/>
      <c r="I338" s="13"/>
      <c r="J338" s="13"/>
    </row>
    <row r="339" spans="1:10" s="16" customFormat="1" ht="15" x14ac:dyDescent="0.25">
      <c r="A339" s="3" t="s">
        <v>151</v>
      </c>
      <c r="B339" s="3" t="s">
        <v>543</v>
      </c>
      <c r="C339" s="14" t="s">
        <v>201</v>
      </c>
      <c r="D339" s="15" t="s">
        <v>202</v>
      </c>
      <c r="E339" s="14"/>
      <c r="F339" s="15"/>
      <c r="G339" s="1">
        <v>116371413.89</v>
      </c>
      <c r="H339" s="1">
        <v>12796562.060000001</v>
      </c>
      <c r="I339" s="1">
        <v>29330028.549999986</v>
      </c>
      <c r="J339" s="1">
        <f t="shared" ref="J339" si="162">SUM(G339:I339)</f>
        <v>158498004.5</v>
      </c>
    </row>
    <row r="340" spans="1:10" ht="12.75" x14ac:dyDescent="0.2">
      <c r="A340" s="3" t="s">
        <v>151</v>
      </c>
      <c r="B340" s="3" t="s">
        <v>543</v>
      </c>
      <c r="C340" s="6" t="s">
        <v>201</v>
      </c>
      <c r="D340" s="6" t="s">
        <v>697</v>
      </c>
      <c r="E340" s="17"/>
      <c r="F340" s="17">
        <v>25644.400000000001</v>
      </c>
      <c r="G340" s="8">
        <v>4537.8900000000003</v>
      </c>
      <c r="H340" s="8">
        <v>499</v>
      </c>
      <c r="I340" s="8">
        <v>1143.72</v>
      </c>
      <c r="J340" s="8">
        <f t="shared" ref="J340" si="163">ROUND(J339/$F340,2)</f>
        <v>6180.61</v>
      </c>
    </row>
    <row r="341" spans="1:10" ht="12.75" x14ac:dyDescent="0.2">
      <c r="A341" s="3" t="str">
        <f>A340</f>
        <v>1040</v>
      </c>
      <c r="B341" s="3" t="str">
        <f>B340</f>
        <v>EL PAACADEMY 20</v>
      </c>
      <c r="C341" s="51" t="str">
        <f>C340</f>
        <v xml:space="preserve">$ </v>
      </c>
      <c r="D341" s="6" t="s">
        <v>698</v>
      </c>
      <c r="F341" s="17">
        <v>26607</v>
      </c>
      <c r="G341" s="8">
        <v>4373.71</v>
      </c>
      <c r="H341" s="8">
        <v>480.95</v>
      </c>
      <c r="I341" s="8">
        <v>1102.3399999999999</v>
      </c>
      <c r="J341" s="8">
        <f t="shared" ref="G341:J341" si="164">ROUND(J339/$F341,2)</f>
        <v>5957</v>
      </c>
    </row>
    <row r="342" spans="1:10" s="19" customFormat="1" ht="12.75" x14ac:dyDescent="0.2">
      <c r="A342" s="3" t="s">
        <v>151</v>
      </c>
      <c r="B342" s="3" t="s">
        <v>543</v>
      </c>
      <c r="C342" s="17" t="s">
        <v>200</v>
      </c>
      <c r="D342" s="2" t="s">
        <v>199</v>
      </c>
      <c r="E342" s="17"/>
      <c r="F342" s="17"/>
      <c r="G342" s="18">
        <v>32.001699843312764</v>
      </c>
      <c r="H342" s="18">
        <v>3.5190062952877308</v>
      </c>
      <c r="I342" s="18">
        <v>8.0656472124684733</v>
      </c>
      <c r="J342" s="18">
        <f>($J339/IC!$H339)*100</f>
        <v>43.586353351068972</v>
      </c>
    </row>
    <row r="343" spans="1:10" ht="12.75" x14ac:dyDescent="0.2">
      <c r="A343" s="3" t="s">
        <v>151</v>
      </c>
      <c r="B343" s="3" t="s">
        <v>543</v>
      </c>
      <c r="C343" s="6"/>
      <c r="D343" s="6"/>
      <c r="E343" s="17"/>
      <c r="F343" s="17"/>
      <c r="G343" s="8"/>
      <c r="H343" s="8"/>
      <c r="I343" s="8"/>
      <c r="J343" s="8"/>
    </row>
    <row r="344" spans="1:10" ht="12.75" x14ac:dyDescent="0.2">
      <c r="A344" s="11" t="s">
        <v>128</v>
      </c>
      <c r="B344" s="11" t="s">
        <v>544</v>
      </c>
      <c r="C344" s="12"/>
      <c r="D344" s="7" t="s">
        <v>379</v>
      </c>
      <c r="E344" s="9" t="s">
        <v>384</v>
      </c>
      <c r="F344" s="9"/>
      <c r="G344" s="13"/>
      <c r="H344" s="13"/>
      <c r="I344" s="13"/>
      <c r="J344" s="13"/>
    </row>
    <row r="345" spans="1:10" s="16" customFormat="1" ht="15" x14ac:dyDescent="0.25">
      <c r="A345" s="3" t="s">
        <v>128</v>
      </c>
      <c r="B345" s="3" t="s">
        <v>544</v>
      </c>
      <c r="C345" s="14" t="s">
        <v>201</v>
      </c>
      <c r="D345" s="15" t="s">
        <v>202</v>
      </c>
      <c r="E345" s="14"/>
      <c r="F345" s="15"/>
      <c r="G345" s="1">
        <v>1413127.43</v>
      </c>
      <c r="H345" s="1">
        <v>150892.78</v>
      </c>
      <c r="I345" s="1">
        <v>649131.54</v>
      </c>
      <c r="J345" s="1">
        <f t="shared" ref="J345" si="165">SUM(G345:I345)</f>
        <v>2213151.75</v>
      </c>
    </row>
    <row r="346" spans="1:10" ht="12.75" x14ac:dyDescent="0.2">
      <c r="A346" s="3" t="s">
        <v>128</v>
      </c>
      <c r="B346" s="3" t="s">
        <v>544</v>
      </c>
      <c r="C346" s="6" t="s">
        <v>201</v>
      </c>
      <c r="D346" s="6" t="s">
        <v>697</v>
      </c>
      <c r="E346" s="17"/>
      <c r="F346" s="17">
        <v>994.8</v>
      </c>
      <c r="G346" s="8">
        <v>1420.51</v>
      </c>
      <c r="H346" s="8">
        <v>151.68</v>
      </c>
      <c r="I346" s="8">
        <v>652.52</v>
      </c>
      <c r="J346" s="8">
        <f t="shared" ref="J346" si="166">ROUND(J345/$F346,2)</f>
        <v>2224.7199999999998</v>
      </c>
    </row>
    <row r="347" spans="1:10" ht="12.75" x14ac:dyDescent="0.2">
      <c r="A347" s="3" t="str">
        <f>A346</f>
        <v>1050</v>
      </c>
      <c r="B347" s="3" t="str">
        <f>B346</f>
        <v>EL PAELLICOTT 22</v>
      </c>
      <c r="C347" s="51" t="str">
        <f>C346</f>
        <v xml:space="preserve">$ </v>
      </c>
      <c r="D347" s="6" t="s">
        <v>698</v>
      </c>
      <c r="F347" s="17">
        <v>982</v>
      </c>
      <c r="G347" s="8">
        <v>1439.03</v>
      </c>
      <c r="H347" s="8">
        <v>153.66</v>
      </c>
      <c r="I347" s="8">
        <v>661.03</v>
      </c>
      <c r="J347" s="8">
        <f t="shared" ref="G347:J347" si="167">ROUND(J345/$F347,2)</f>
        <v>2253.7199999999998</v>
      </c>
    </row>
    <row r="348" spans="1:10" s="19" customFormat="1" ht="12.75" x14ac:dyDescent="0.2">
      <c r="A348" s="3" t="s">
        <v>128</v>
      </c>
      <c r="B348" s="3" t="s">
        <v>544</v>
      </c>
      <c r="C348" s="17" t="s">
        <v>200</v>
      </c>
      <c r="D348" s="2" t="s">
        <v>199</v>
      </c>
      <c r="E348" s="17"/>
      <c r="F348" s="17"/>
      <c r="G348" s="18">
        <v>9.8940505475165104</v>
      </c>
      <c r="H348" s="18">
        <v>1.0564799471589679</v>
      </c>
      <c r="I348" s="18">
        <v>4.544912321705648</v>
      </c>
      <c r="J348" s="18">
        <f>($J345/IC!$H345)*100</f>
        <v>15.495442816381125</v>
      </c>
    </row>
    <row r="349" spans="1:10" ht="12.75" x14ac:dyDescent="0.2">
      <c r="A349" s="3" t="s">
        <v>128</v>
      </c>
      <c r="B349" s="3" t="s">
        <v>544</v>
      </c>
      <c r="C349" s="6"/>
      <c r="D349" s="6"/>
      <c r="E349" s="17"/>
      <c r="F349" s="17"/>
      <c r="G349" s="8"/>
      <c r="H349" s="8"/>
      <c r="I349" s="8"/>
      <c r="J349" s="8"/>
    </row>
    <row r="350" spans="1:10" ht="12.75" x14ac:dyDescent="0.2">
      <c r="A350" s="11" t="s">
        <v>183</v>
      </c>
      <c r="B350" s="11" t="s">
        <v>545</v>
      </c>
      <c r="C350" s="12"/>
      <c r="D350" s="7" t="s">
        <v>379</v>
      </c>
      <c r="E350" s="9" t="s">
        <v>383</v>
      </c>
      <c r="F350" s="9"/>
      <c r="G350" s="13"/>
      <c r="H350" s="13"/>
      <c r="I350" s="13"/>
      <c r="J350" s="13"/>
    </row>
    <row r="351" spans="1:10" s="16" customFormat="1" ht="15" x14ac:dyDescent="0.25">
      <c r="A351" s="3" t="s">
        <v>183</v>
      </c>
      <c r="B351" s="3" t="s">
        <v>545</v>
      </c>
      <c r="C351" s="14" t="s">
        <v>201</v>
      </c>
      <c r="D351" s="15" t="s">
        <v>202</v>
      </c>
      <c r="E351" s="14"/>
      <c r="F351" s="15"/>
      <c r="G351" s="1">
        <v>1777936.9300000002</v>
      </c>
      <c r="H351" s="1">
        <v>202436.74</v>
      </c>
      <c r="I351" s="1">
        <v>705458.59</v>
      </c>
      <c r="J351" s="1">
        <f t="shared" ref="J351" si="168">SUM(G351:I351)</f>
        <v>2685832.2600000002</v>
      </c>
    </row>
    <row r="352" spans="1:10" ht="12.75" x14ac:dyDescent="0.2">
      <c r="A352" s="3" t="s">
        <v>183</v>
      </c>
      <c r="B352" s="3" t="s">
        <v>545</v>
      </c>
      <c r="C352" s="6" t="s">
        <v>201</v>
      </c>
      <c r="D352" s="6" t="s">
        <v>697</v>
      </c>
      <c r="E352" s="17"/>
      <c r="F352" s="17">
        <v>590.5</v>
      </c>
      <c r="G352" s="8">
        <v>3010.9</v>
      </c>
      <c r="H352" s="8">
        <v>342.82</v>
      </c>
      <c r="I352" s="8">
        <v>1194.68</v>
      </c>
      <c r="J352" s="8">
        <f t="shared" ref="J352" si="169">ROUND(J351/$F352,2)</f>
        <v>4548.3999999999996</v>
      </c>
    </row>
    <row r="353" spans="1:10" ht="12.75" x14ac:dyDescent="0.2">
      <c r="A353" s="3" t="str">
        <f>A352</f>
        <v>1060</v>
      </c>
      <c r="B353" s="3" t="str">
        <f>B352</f>
        <v>EL PAPEYTON 23 JT</v>
      </c>
      <c r="C353" s="51" t="str">
        <f>C352</f>
        <v xml:space="preserve">$ </v>
      </c>
      <c r="D353" s="6" t="s">
        <v>698</v>
      </c>
      <c r="F353" s="17">
        <v>620</v>
      </c>
      <c r="G353" s="8">
        <v>2867.64</v>
      </c>
      <c r="H353" s="8">
        <v>326.51</v>
      </c>
      <c r="I353" s="8">
        <v>1137.8399999999999</v>
      </c>
      <c r="J353" s="8">
        <f t="shared" ref="G353:J353" si="170">ROUND(J351/$F353,2)</f>
        <v>4331.99</v>
      </c>
    </row>
    <row r="354" spans="1:10" s="19" customFormat="1" ht="12.75" x14ac:dyDescent="0.2">
      <c r="A354" s="3" t="s">
        <v>183</v>
      </c>
      <c r="B354" s="3" t="s">
        <v>545</v>
      </c>
      <c r="C354" s="17" t="s">
        <v>200</v>
      </c>
      <c r="D354" s="2" t="s">
        <v>199</v>
      </c>
      <c r="E354" s="17"/>
      <c r="F354" s="17"/>
      <c r="G354" s="18">
        <v>19.362119083253734</v>
      </c>
      <c r="H354" s="18">
        <v>2.2045800391275265</v>
      </c>
      <c r="I354" s="18">
        <v>7.6825971705780756</v>
      </c>
      <c r="J354" s="18">
        <f>($J351/IC!$H351)*100</f>
        <v>29.249296292959336</v>
      </c>
    </row>
    <row r="355" spans="1:10" ht="12.75" x14ac:dyDescent="0.2">
      <c r="A355" s="3" t="s">
        <v>183</v>
      </c>
      <c r="B355" s="3" t="s">
        <v>545</v>
      </c>
      <c r="C355" s="6"/>
      <c r="D355" s="6"/>
      <c r="E355" s="17"/>
      <c r="F355" s="17"/>
      <c r="G355" s="8"/>
      <c r="H355" s="8"/>
      <c r="I355" s="8"/>
      <c r="J355" s="8"/>
    </row>
    <row r="356" spans="1:10" ht="12.75" x14ac:dyDescent="0.2">
      <c r="A356" s="11" t="s">
        <v>127</v>
      </c>
      <c r="B356" s="11" t="s">
        <v>546</v>
      </c>
      <c r="C356" s="12"/>
      <c r="D356" s="7" t="s">
        <v>379</v>
      </c>
      <c r="E356" s="9" t="s">
        <v>382</v>
      </c>
      <c r="F356" s="9"/>
      <c r="G356" s="13"/>
      <c r="H356" s="13"/>
      <c r="I356" s="13"/>
      <c r="J356" s="13"/>
    </row>
    <row r="357" spans="1:10" s="16" customFormat="1" ht="15" x14ac:dyDescent="0.25">
      <c r="A357" s="3" t="s">
        <v>127</v>
      </c>
      <c r="B357" s="3" t="s">
        <v>546</v>
      </c>
      <c r="C357" s="14" t="s">
        <v>201</v>
      </c>
      <c r="D357" s="15" t="s">
        <v>202</v>
      </c>
      <c r="E357" s="14"/>
      <c r="F357" s="15"/>
      <c r="G357" s="1">
        <v>1402933.71</v>
      </c>
      <c r="H357" s="1">
        <v>141856.72</v>
      </c>
      <c r="I357" s="1">
        <v>206420.13999999998</v>
      </c>
      <c r="J357" s="1">
        <f t="shared" ref="J357" si="171">SUM(G357:I357)</f>
        <v>1751210.5699999998</v>
      </c>
    </row>
    <row r="358" spans="1:10" ht="12.75" x14ac:dyDescent="0.2">
      <c r="A358" s="3" t="s">
        <v>127</v>
      </c>
      <c r="B358" s="3" t="s">
        <v>546</v>
      </c>
      <c r="C358" s="6" t="s">
        <v>201</v>
      </c>
      <c r="D358" s="6" t="s">
        <v>697</v>
      </c>
      <c r="E358" s="17"/>
      <c r="F358" s="17">
        <v>279.5</v>
      </c>
      <c r="G358" s="8">
        <v>5019.4399999999996</v>
      </c>
      <c r="H358" s="8">
        <v>507.54</v>
      </c>
      <c r="I358" s="8">
        <v>738.53</v>
      </c>
      <c r="J358" s="8">
        <f t="shared" ref="J358" si="172">ROUND(J357/$F358,2)</f>
        <v>6265.51</v>
      </c>
    </row>
    <row r="359" spans="1:10" ht="12.75" x14ac:dyDescent="0.2">
      <c r="A359" s="3" t="str">
        <f>A358</f>
        <v>1070</v>
      </c>
      <c r="B359" s="3" t="str">
        <f>B358</f>
        <v>EL PAHANOVER 28</v>
      </c>
      <c r="C359" s="51" t="str">
        <f>C358</f>
        <v xml:space="preserve">$ </v>
      </c>
      <c r="D359" s="6" t="s">
        <v>698</v>
      </c>
      <c r="F359" s="17">
        <v>289</v>
      </c>
      <c r="G359" s="8">
        <v>4854.4399999999996</v>
      </c>
      <c r="H359" s="8">
        <v>490.85</v>
      </c>
      <c r="I359" s="8">
        <v>714.26</v>
      </c>
      <c r="J359" s="8">
        <f t="shared" ref="G359:J359" si="173">ROUND(J357/$F359,2)</f>
        <v>6059.55</v>
      </c>
    </row>
    <row r="360" spans="1:10" s="19" customFormat="1" ht="12.75" x14ac:dyDescent="0.2">
      <c r="A360" s="3" t="s">
        <v>127</v>
      </c>
      <c r="B360" s="3" t="s">
        <v>546</v>
      </c>
      <c r="C360" s="17" t="s">
        <v>200</v>
      </c>
      <c r="D360" s="2" t="s">
        <v>199</v>
      </c>
      <c r="E360" s="17"/>
      <c r="F360" s="17"/>
      <c r="G360" s="18">
        <v>21.233929045987473</v>
      </c>
      <c r="H360" s="18">
        <v>2.1470547793569748</v>
      </c>
      <c r="I360" s="18">
        <v>3.1242464096345652</v>
      </c>
      <c r="J360" s="18">
        <f>($J357/IC!$H357)*100</f>
        <v>26.50523023497901</v>
      </c>
    </row>
    <row r="361" spans="1:10" ht="12.75" x14ac:dyDescent="0.2">
      <c r="A361" s="3" t="s">
        <v>127</v>
      </c>
      <c r="B361" s="3" t="s">
        <v>546</v>
      </c>
      <c r="C361" s="6"/>
      <c r="D361" s="6"/>
      <c r="E361" s="17"/>
      <c r="F361" s="17"/>
      <c r="G361" s="8"/>
      <c r="H361" s="8"/>
      <c r="I361" s="8"/>
      <c r="J361" s="8"/>
    </row>
    <row r="362" spans="1:10" ht="12.75" x14ac:dyDescent="0.2">
      <c r="A362" s="11" t="s">
        <v>55</v>
      </c>
      <c r="B362" s="11" t="s">
        <v>547</v>
      </c>
      <c r="C362" s="12"/>
      <c r="D362" s="7" t="s">
        <v>379</v>
      </c>
      <c r="E362" s="9" t="s">
        <v>381</v>
      </c>
      <c r="F362" s="9"/>
      <c r="G362" s="13"/>
      <c r="H362" s="13"/>
      <c r="I362" s="13"/>
      <c r="J362" s="13"/>
    </row>
    <row r="363" spans="1:10" s="16" customFormat="1" ht="15" x14ac:dyDescent="0.25">
      <c r="A363" s="3" t="s">
        <v>55</v>
      </c>
      <c r="B363" s="3" t="s">
        <v>547</v>
      </c>
      <c r="C363" s="14" t="s">
        <v>201</v>
      </c>
      <c r="D363" s="15" t="s">
        <v>202</v>
      </c>
      <c r="E363" s="14"/>
      <c r="F363" s="15"/>
      <c r="G363" s="1">
        <v>28506614.690000001</v>
      </c>
      <c r="H363" s="1">
        <v>2910782.53</v>
      </c>
      <c r="I363" s="1">
        <v>12032626.189999998</v>
      </c>
      <c r="J363" s="1">
        <f t="shared" ref="J363" si="174">SUM(G363:I363)</f>
        <v>43450023.409999996</v>
      </c>
    </row>
    <row r="364" spans="1:10" ht="12.75" x14ac:dyDescent="0.2">
      <c r="A364" s="3" t="s">
        <v>55</v>
      </c>
      <c r="B364" s="3" t="s">
        <v>547</v>
      </c>
      <c r="C364" s="6" t="s">
        <v>201</v>
      </c>
      <c r="D364" s="6" t="s">
        <v>697</v>
      </c>
      <c r="E364" s="17"/>
      <c r="F364" s="17">
        <v>6393.1</v>
      </c>
      <c r="G364" s="8">
        <v>4458.97</v>
      </c>
      <c r="H364" s="8">
        <v>455.3</v>
      </c>
      <c r="I364" s="8">
        <v>1882.13</v>
      </c>
      <c r="J364" s="8">
        <f t="shared" ref="J364" si="175">ROUND(J363/$F364,2)</f>
        <v>6796.39</v>
      </c>
    </row>
    <row r="365" spans="1:10" ht="12.75" x14ac:dyDescent="0.2">
      <c r="A365" s="3" t="str">
        <f>A364</f>
        <v>1080</v>
      </c>
      <c r="B365" s="3" t="str">
        <f>B364</f>
        <v>EL PALEWIS-PALMER</v>
      </c>
      <c r="C365" s="51" t="str">
        <f>C364</f>
        <v xml:space="preserve">$ </v>
      </c>
      <c r="D365" s="6" t="s">
        <v>698</v>
      </c>
      <c r="F365" s="17">
        <v>6648</v>
      </c>
      <c r="G365" s="8">
        <v>4288</v>
      </c>
      <c r="H365" s="8">
        <v>437.84</v>
      </c>
      <c r="I365" s="8">
        <v>1809.96</v>
      </c>
      <c r="J365" s="8">
        <f t="shared" ref="G365:J365" si="176">ROUND(J363/$F365,2)</f>
        <v>6535.8</v>
      </c>
    </row>
    <row r="366" spans="1:10" s="19" customFormat="1" ht="12.75" x14ac:dyDescent="0.2">
      <c r="A366" s="3" t="s">
        <v>55</v>
      </c>
      <c r="B366" s="3" t="s">
        <v>547</v>
      </c>
      <c r="C366" s="17" t="s">
        <v>200</v>
      </c>
      <c r="D366" s="2" t="s">
        <v>199</v>
      </c>
      <c r="E366" s="17"/>
      <c r="F366" s="17"/>
      <c r="G366" s="18">
        <v>30.388277720138976</v>
      </c>
      <c r="H366" s="18">
        <v>3.1029173006501507</v>
      </c>
      <c r="I366" s="18">
        <v>12.826875107432745</v>
      </c>
      <c r="J366" s="18">
        <f>($J363/IC!$H363)*100</f>
        <v>46.318070128221869</v>
      </c>
    </row>
    <row r="367" spans="1:10" ht="12.75" x14ac:dyDescent="0.2">
      <c r="A367" s="3" t="s">
        <v>55</v>
      </c>
      <c r="B367" s="3" t="s">
        <v>547</v>
      </c>
      <c r="C367" s="6"/>
      <c r="D367" s="6"/>
      <c r="E367" s="17"/>
      <c r="F367" s="17"/>
      <c r="G367" s="8"/>
      <c r="H367" s="8"/>
      <c r="I367" s="8"/>
      <c r="J367" s="8"/>
    </row>
    <row r="368" spans="1:10" ht="12.75" x14ac:dyDescent="0.2">
      <c r="A368" s="11" t="s">
        <v>4</v>
      </c>
      <c r="B368" s="11" t="s">
        <v>708</v>
      </c>
      <c r="C368" s="12"/>
      <c r="D368" s="7" t="s">
        <v>379</v>
      </c>
      <c r="E368" s="9" t="s">
        <v>709</v>
      </c>
      <c r="F368" s="9"/>
      <c r="G368" s="13"/>
      <c r="H368" s="13"/>
      <c r="I368" s="13"/>
      <c r="J368" s="13"/>
    </row>
    <row r="369" spans="1:10" s="16" customFormat="1" ht="15" x14ac:dyDescent="0.25">
      <c r="A369" s="3" t="s">
        <v>4</v>
      </c>
      <c r="B369" s="3" t="s">
        <v>708</v>
      </c>
      <c r="C369" s="14" t="s">
        <v>201</v>
      </c>
      <c r="D369" s="15" t="s">
        <v>202</v>
      </c>
      <c r="E369" s="14"/>
      <c r="F369" s="15"/>
      <c r="G369" s="1">
        <v>59632590.050000004</v>
      </c>
      <c r="H369" s="1">
        <v>6053233.1500000004</v>
      </c>
      <c r="I369" s="1">
        <v>-1019841.7099999979</v>
      </c>
      <c r="J369" s="1">
        <f t="shared" ref="J369" si="177">SUM(G369:I369)</f>
        <v>64665981.490000002</v>
      </c>
    </row>
    <row r="370" spans="1:10" ht="12.75" x14ac:dyDescent="0.2">
      <c r="A370" s="3" t="s">
        <v>4</v>
      </c>
      <c r="B370" s="3" t="s">
        <v>708</v>
      </c>
      <c r="C370" s="6" t="s">
        <v>201</v>
      </c>
      <c r="D370" s="6" t="s">
        <v>697</v>
      </c>
      <c r="E370" s="17"/>
      <c r="F370" s="17">
        <v>28969.599999999999</v>
      </c>
      <c r="G370" s="8">
        <v>2058.4499999999998</v>
      </c>
      <c r="H370" s="8">
        <v>208.95</v>
      </c>
      <c r="I370" s="8">
        <v>-35.200000000000003</v>
      </c>
      <c r="J370" s="8">
        <f t="shared" ref="J370" si="178">ROUND(J369/$F370,2)</f>
        <v>2232.1999999999998</v>
      </c>
    </row>
    <row r="371" spans="1:10" ht="12.75" x14ac:dyDescent="0.2">
      <c r="A371" s="3" t="str">
        <f>A370</f>
        <v>1110</v>
      </c>
      <c r="B371" s="3" t="str">
        <f>B370</f>
        <v>EL PADISTRICT 49</v>
      </c>
      <c r="C371" s="51" t="str">
        <f>C370</f>
        <v xml:space="preserve">$ </v>
      </c>
      <c r="D371" s="6" t="s">
        <v>698</v>
      </c>
      <c r="F371" s="17">
        <v>25616</v>
      </c>
      <c r="G371" s="8">
        <v>2327.94</v>
      </c>
      <c r="H371" s="8">
        <v>236.31</v>
      </c>
      <c r="I371" s="8">
        <v>-39.81</v>
      </c>
      <c r="J371" s="8">
        <f t="shared" ref="G371:J371" si="179">ROUND(J369/$F371,2)</f>
        <v>2524.44</v>
      </c>
    </row>
    <row r="372" spans="1:10" s="19" customFormat="1" ht="12.75" x14ac:dyDescent="0.2">
      <c r="A372" s="3" t="s">
        <v>4</v>
      </c>
      <c r="B372" s="3" t="s">
        <v>708</v>
      </c>
      <c r="C372" s="17" t="s">
        <v>200</v>
      </c>
      <c r="D372" s="2" t="s">
        <v>199</v>
      </c>
      <c r="E372" s="17"/>
      <c r="F372" s="17"/>
      <c r="G372" s="18">
        <v>17.522721001359951</v>
      </c>
      <c r="H372" s="18">
        <v>1.77871052648724</v>
      </c>
      <c r="I372" s="18">
        <v>-0.29967508932441222</v>
      </c>
      <c r="J372" s="18">
        <f>($J369/IC!$H369)*100</f>
        <v>19.001756438522779</v>
      </c>
    </row>
    <row r="373" spans="1:10" ht="12.75" x14ac:dyDescent="0.2">
      <c r="A373" s="3" t="s">
        <v>4</v>
      </c>
      <c r="B373" s="3" t="s">
        <v>708</v>
      </c>
      <c r="C373" s="6"/>
      <c r="D373" s="6"/>
      <c r="E373" s="17"/>
      <c r="F373" s="17"/>
      <c r="G373" s="8"/>
      <c r="H373" s="8"/>
      <c r="I373" s="8"/>
      <c r="J373" s="8"/>
    </row>
    <row r="374" spans="1:10" ht="12.75" x14ac:dyDescent="0.2">
      <c r="A374" s="11" t="s">
        <v>20</v>
      </c>
      <c r="B374" s="11" t="s">
        <v>548</v>
      </c>
      <c r="C374" s="12"/>
      <c r="D374" s="7" t="s">
        <v>379</v>
      </c>
      <c r="E374" s="9" t="s">
        <v>380</v>
      </c>
      <c r="F374" s="9"/>
      <c r="G374" s="13"/>
      <c r="H374" s="13"/>
      <c r="I374" s="13"/>
      <c r="J374" s="13"/>
    </row>
    <row r="375" spans="1:10" s="16" customFormat="1" ht="15" x14ac:dyDescent="0.25">
      <c r="A375" s="3" t="s">
        <v>20</v>
      </c>
      <c r="B375" s="3" t="s">
        <v>548</v>
      </c>
      <c r="C375" s="14" t="s">
        <v>201</v>
      </c>
      <c r="D375" s="15" t="s">
        <v>202</v>
      </c>
      <c r="E375" s="14"/>
      <c r="F375" s="15"/>
      <c r="G375" s="1">
        <v>241036.82</v>
      </c>
      <c r="H375" s="1">
        <v>17265.79</v>
      </c>
      <c r="I375" s="1">
        <v>265205.82</v>
      </c>
      <c r="J375" s="1">
        <f t="shared" ref="J375" si="180">SUM(G375:I375)</f>
        <v>523508.43000000005</v>
      </c>
    </row>
    <row r="376" spans="1:10" ht="12.75" x14ac:dyDescent="0.2">
      <c r="A376" s="3" t="s">
        <v>20</v>
      </c>
      <c r="B376" s="3" t="s">
        <v>548</v>
      </c>
      <c r="C376" s="6" t="s">
        <v>201</v>
      </c>
      <c r="D376" s="6" t="s">
        <v>697</v>
      </c>
      <c r="E376" s="17"/>
      <c r="F376" s="17">
        <v>149</v>
      </c>
      <c r="G376" s="8">
        <v>1617.7</v>
      </c>
      <c r="H376" s="8">
        <v>115.88</v>
      </c>
      <c r="I376" s="8">
        <v>1779.9</v>
      </c>
      <c r="J376" s="8">
        <f t="shared" ref="J376" si="181">ROUND(J375/$F376,2)</f>
        <v>3513.48</v>
      </c>
    </row>
    <row r="377" spans="1:10" ht="12.75" x14ac:dyDescent="0.2">
      <c r="A377" s="3" t="str">
        <f>A376</f>
        <v>1120</v>
      </c>
      <c r="B377" s="3" t="str">
        <f>B376</f>
        <v>EL PAEDISON 54 JT</v>
      </c>
      <c r="C377" s="51" t="str">
        <f>C376</f>
        <v xml:space="preserve">$ </v>
      </c>
      <c r="D377" s="6" t="s">
        <v>698</v>
      </c>
      <c r="F377" s="17">
        <v>94</v>
      </c>
      <c r="G377" s="8">
        <v>2564.2199999999998</v>
      </c>
      <c r="H377" s="8">
        <v>183.68</v>
      </c>
      <c r="I377" s="8">
        <v>2821.34</v>
      </c>
      <c r="J377" s="8">
        <f t="shared" ref="G377:J377" si="182">ROUND(J375/$F377,2)</f>
        <v>5569.24</v>
      </c>
    </row>
    <row r="378" spans="1:10" s="19" customFormat="1" ht="12.75" x14ac:dyDescent="0.2">
      <c r="A378" s="3" t="s">
        <v>20</v>
      </c>
      <c r="B378" s="3" t="s">
        <v>548</v>
      </c>
      <c r="C378" s="17" t="s">
        <v>200</v>
      </c>
      <c r="D378" s="2" t="s">
        <v>199</v>
      </c>
      <c r="E378" s="17"/>
      <c r="F378" s="17"/>
      <c r="G378" s="18">
        <v>7.7175560576309374</v>
      </c>
      <c r="H378" s="18">
        <v>0.55281886893580678</v>
      </c>
      <c r="I378" s="18">
        <v>8.4914030257285162</v>
      </c>
      <c r="J378" s="18">
        <f>($J375/IC!$H375)*100</f>
        <v>16.761777952295262</v>
      </c>
    </row>
    <row r="379" spans="1:10" ht="12.75" x14ac:dyDescent="0.2">
      <c r="A379" s="3" t="s">
        <v>20</v>
      </c>
      <c r="B379" s="3" t="s">
        <v>548</v>
      </c>
      <c r="C379" s="6"/>
      <c r="D379" s="6"/>
      <c r="E379" s="17"/>
      <c r="F379" s="17"/>
      <c r="G379" s="8"/>
      <c r="H379" s="8"/>
      <c r="I379" s="8"/>
      <c r="J379" s="8"/>
    </row>
    <row r="380" spans="1:10" ht="12.75" x14ac:dyDescent="0.2">
      <c r="A380" s="11" t="s">
        <v>83</v>
      </c>
      <c r="B380" s="11" t="s">
        <v>549</v>
      </c>
      <c r="C380" s="12"/>
      <c r="D380" s="7" t="s">
        <v>379</v>
      </c>
      <c r="E380" s="9" t="s">
        <v>378</v>
      </c>
      <c r="F380" s="9"/>
      <c r="G380" s="13"/>
      <c r="H380" s="13"/>
      <c r="I380" s="13"/>
      <c r="J380" s="13"/>
    </row>
    <row r="381" spans="1:10" s="16" customFormat="1" ht="15" x14ac:dyDescent="0.25">
      <c r="A381" s="3" t="s">
        <v>83</v>
      </c>
      <c r="B381" s="3" t="s">
        <v>549</v>
      </c>
      <c r="C381" s="14" t="s">
        <v>201</v>
      </c>
      <c r="D381" s="15" t="s">
        <v>202</v>
      </c>
      <c r="E381" s="14"/>
      <c r="F381" s="15"/>
      <c r="G381" s="1">
        <v>1000235.51</v>
      </c>
      <c r="H381" s="1">
        <v>103637.16</v>
      </c>
      <c r="I381" s="1">
        <v>571274.30000000005</v>
      </c>
      <c r="J381" s="1">
        <f t="shared" ref="J381" si="183">SUM(G381:I381)</f>
        <v>1675146.97</v>
      </c>
    </row>
    <row r="382" spans="1:10" ht="12.75" x14ac:dyDescent="0.2">
      <c r="A382" s="3" t="s">
        <v>83</v>
      </c>
      <c r="B382" s="3" t="s">
        <v>549</v>
      </c>
      <c r="C382" s="6" t="s">
        <v>201</v>
      </c>
      <c r="D382" s="6" t="s">
        <v>697</v>
      </c>
      <c r="E382" s="17"/>
      <c r="F382" s="17">
        <v>318</v>
      </c>
      <c r="G382" s="8">
        <v>3145.39</v>
      </c>
      <c r="H382" s="8">
        <v>325.89999999999998</v>
      </c>
      <c r="I382" s="8">
        <v>1796.46</v>
      </c>
      <c r="J382" s="8">
        <f t="shared" ref="J382" si="184">ROUND(J381/$F382,2)</f>
        <v>5267.76</v>
      </c>
    </row>
    <row r="383" spans="1:10" ht="12.75" x14ac:dyDescent="0.2">
      <c r="A383" s="3" t="str">
        <f>A382</f>
        <v>1130</v>
      </c>
      <c r="B383" s="3" t="str">
        <f>B382</f>
        <v xml:space="preserve">EL PAMIAMI/YODER </v>
      </c>
      <c r="C383" s="51" t="str">
        <f>C382</f>
        <v xml:space="preserve">$ </v>
      </c>
      <c r="D383" s="6" t="s">
        <v>698</v>
      </c>
      <c r="F383" s="17">
        <v>340</v>
      </c>
      <c r="G383" s="8">
        <v>2941.87</v>
      </c>
      <c r="H383" s="8">
        <v>304.82</v>
      </c>
      <c r="I383" s="8">
        <v>1680.22</v>
      </c>
      <c r="J383" s="8">
        <f t="shared" ref="G383:J383" si="185">ROUND(J381/$F383,2)</f>
        <v>4926.8999999999996</v>
      </c>
    </row>
    <row r="384" spans="1:10" s="19" customFormat="1" ht="12.75" x14ac:dyDescent="0.2">
      <c r="A384" s="3" t="s">
        <v>83</v>
      </c>
      <c r="B384" s="3" t="s">
        <v>549</v>
      </c>
      <c r="C384" s="17" t="s">
        <v>200</v>
      </c>
      <c r="D384" s="2" t="s">
        <v>199</v>
      </c>
      <c r="E384" s="17"/>
      <c r="F384" s="17"/>
      <c r="G384" s="18">
        <v>16.843539840643611</v>
      </c>
      <c r="H384" s="18">
        <v>1.7452056200555772</v>
      </c>
      <c r="I384" s="18">
        <v>9.6200158220595391</v>
      </c>
      <c r="J384" s="18">
        <f>($J381/IC!$H381)*100</f>
        <v>28.208761282758726</v>
      </c>
    </row>
    <row r="385" spans="1:10" ht="12.75" x14ac:dyDescent="0.2">
      <c r="A385" s="3" t="s">
        <v>83</v>
      </c>
      <c r="B385" s="3" t="s">
        <v>549</v>
      </c>
      <c r="C385" s="6"/>
      <c r="D385" s="6"/>
      <c r="E385" s="17"/>
      <c r="F385" s="17"/>
      <c r="G385" s="8"/>
      <c r="H385" s="8"/>
      <c r="I385" s="8"/>
      <c r="J385" s="8"/>
    </row>
    <row r="386" spans="1:10" ht="12.75" x14ac:dyDescent="0.2">
      <c r="A386" s="11" t="s">
        <v>21</v>
      </c>
      <c r="B386" s="11" t="s">
        <v>550</v>
      </c>
      <c r="C386" s="12"/>
      <c r="D386" s="7" t="s">
        <v>376</v>
      </c>
      <c r="E386" s="9" t="s">
        <v>377</v>
      </c>
      <c r="F386" s="9"/>
      <c r="G386" s="13"/>
      <c r="H386" s="13"/>
      <c r="I386" s="13"/>
      <c r="J386" s="13"/>
    </row>
    <row r="387" spans="1:10" s="16" customFormat="1" ht="15" x14ac:dyDescent="0.25">
      <c r="A387" s="3" t="s">
        <v>21</v>
      </c>
      <c r="B387" s="3" t="s">
        <v>550</v>
      </c>
      <c r="C387" s="14" t="s">
        <v>201</v>
      </c>
      <c r="D387" s="15" t="s">
        <v>202</v>
      </c>
      <c r="E387" s="14"/>
      <c r="F387" s="15"/>
      <c r="G387" s="1">
        <v>13630660.789999999</v>
      </c>
      <c r="H387" s="1">
        <v>1739257.27</v>
      </c>
      <c r="I387" s="1">
        <v>2783807.5599999996</v>
      </c>
      <c r="J387" s="1">
        <f t="shared" ref="J387" si="186">SUM(G387:I387)</f>
        <v>18153725.619999997</v>
      </c>
    </row>
    <row r="388" spans="1:10" ht="12.75" x14ac:dyDescent="0.2">
      <c r="A388" s="3" t="s">
        <v>21</v>
      </c>
      <c r="B388" s="3" t="s">
        <v>550</v>
      </c>
      <c r="C388" s="6" t="s">
        <v>201</v>
      </c>
      <c r="D388" s="6" t="s">
        <v>697</v>
      </c>
      <c r="E388" s="17"/>
      <c r="F388" s="17">
        <v>3522.6</v>
      </c>
      <c r="G388" s="8">
        <v>3869.49</v>
      </c>
      <c r="H388" s="8">
        <v>493.74</v>
      </c>
      <c r="I388" s="8">
        <v>790.27</v>
      </c>
      <c r="J388" s="8">
        <f t="shared" ref="J388" si="187">ROUND(J387/$F388,2)</f>
        <v>5153.5</v>
      </c>
    </row>
    <row r="389" spans="1:10" ht="12.75" x14ac:dyDescent="0.2">
      <c r="A389" s="3" t="str">
        <f>A388</f>
        <v>1140</v>
      </c>
      <c r="B389" s="3" t="str">
        <f>B388</f>
        <v>FREMOCANON CITY R</v>
      </c>
      <c r="C389" s="51" t="str">
        <f>C388</f>
        <v xml:space="preserve">$ </v>
      </c>
      <c r="D389" s="6" t="s">
        <v>698</v>
      </c>
      <c r="F389" s="17">
        <v>3308</v>
      </c>
      <c r="G389" s="8">
        <v>4120.51</v>
      </c>
      <c r="H389" s="8">
        <v>525.77</v>
      </c>
      <c r="I389" s="8">
        <v>841.54</v>
      </c>
      <c r="J389" s="8">
        <f t="shared" ref="G389:J389" si="188">ROUND(J387/$F389,2)</f>
        <v>5487.83</v>
      </c>
    </row>
    <row r="390" spans="1:10" s="19" customFormat="1" ht="12.75" x14ac:dyDescent="0.2">
      <c r="A390" s="3" t="s">
        <v>21</v>
      </c>
      <c r="B390" s="3" t="s">
        <v>550</v>
      </c>
      <c r="C390" s="17" t="s">
        <v>200</v>
      </c>
      <c r="D390" s="2" t="s">
        <v>199</v>
      </c>
      <c r="E390" s="17"/>
      <c r="F390" s="17"/>
      <c r="G390" s="18">
        <v>23.398019939008247</v>
      </c>
      <c r="H390" s="18">
        <v>2.9855615152847665</v>
      </c>
      <c r="I390" s="18">
        <v>4.778608007252882</v>
      </c>
      <c r="J390" s="18">
        <f>($J387/IC!$H387)*100</f>
        <v>31.162189461545893</v>
      </c>
    </row>
    <row r="391" spans="1:10" ht="12.75" x14ac:dyDescent="0.2">
      <c r="A391" s="3" t="s">
        <v>21</v>
      </c>
      <c r="B391" s="3" t="s">
        <v>550</v>
      </c>
      <c r="C391" s="6"/>
      <c r="D391" s="6"/>
      <c r="E391" s="17"/>
      <c r="F391" s="17"/>
      <c r="G391" s="8"/>
      <c r="H391" s="8"/>
      <c r="I391" s="8"/>
      <c r="J391" s="8"/>
    </row>
    <row r="392" spans="1:10" ht="12.75" x14ac:dyDescent="0.2">
      <c r="A392" s="11" t="s">
        <v>110</v>
      </c>
      <c r="B392" s="11" t="s">
        <v>551</v>
      </c>
      <c r="C392" s="12"/>
      <c r="D392" s="7" t="s">
        <v>376</v>
      </c>
      <c r="E392" s="9" t="s">
        <v>710</v>
      </c>
      <c r="F392" s="9"/>
      <c r="G392" s="13"/>
      <c r="H392" s="13"/>
      <c r="I392" s="13"/>
      <c r="J392" s="13"/>
    </row>
    <row r="393" spans="1:10" s="16" customFormat="1" ht="15" x14ac:dyDescent="0.25">
      <c r="A393" s="3" t="s">
        <v>110</v>
      </c>
      <c r="B393" s="3" t="s">
        <v>551</v>
      </c>
      <c r="C393" s="14" t="s">
        <v>201</v>
      </c>
      <c r="D393" s="15" t="s">
        <v>202</v>
      </c>
      <c r="E393" s="14"/>
      <c r="F393" s="15"/>
      <c r="G393" s="1">
        <v>5154443.0100000007</v>
      </c>
      <c r="H393" s="1">
        <v>659870.74</v>
      </c>
      <c r="I393" s="1">
        <v>2771318.52</v>
      </c>
      <c r="J393" s="1">
        <f t="shared" ref="J393" si="189">SUM(G393:I393)</f>
        <v>8585632.2700000014</v>
      </c>
    </row>
    <row r="394" spans="1:10" ht="12.75" x14ac:dyDescent="0.2">
      <c r="A394" s="3" t="s">
        <v>110</v>
      </c>
      <c r="B394" s="3" t="s">
        <v>551</v>
      </c>
      <c r="C394" s="6" t="s">
        <v>201</v>
      </c>
      <c r="D394" s="6" t="s">
        <v>697</v>
      </c>
      <c r="E394" s="17"/>
      <c r="F394" s="17">
        <v>1363</v>
      </c>
      <c r="G394" s="8">
        <v>3781.69</v>
      </c>
      <c r="H394" s="8">
        <v>484.13</v>
      </c>
      <c r="I394" s="8">
        <v>2033.25</v>
      </c>
      <c r="J394" s="8">
        <f t="shared" ref="J394" si="190">ROUND(J393/$F394,2)</f>
        <v>6299.07</v>
      </c>
    </row>
    <row r="395" spans="1:10" ht="12.75" x14ac:dyDescent="0.2">
      <c r="A395" s="3" t="str">
        <f>A394</f>
        <v>1150</v>
      </c>
      <c r="B395" s="3" t="str">
        <f>B394</f>
        <v>FREMOFLORENCE RE-</v>
      </c>
      <c r="C395" s="51" t="str">
        <f>C394</f>
        <v xml:space="preserve">$ </v>
      </c>
      <c r="D395" s="6" t="s">
        <v>698</v>
      </c>
      <c r="F395" s="17">
        <v>1394</v>
      </c>
      <c r="G395" s="8">
        <v>3697.59</v>
      </c>
      <c r="H395" s="8">
        <v>473.36</v>
      </c>
      <c r="I395" s="8">
        <v>1988.03</v>
      </c>
      <c r="J395" s="8">
        <f t="shared" ref="G395:J395" si="191">ROUND(J393/$F395,2)</f>
        <v>6158.99</v>
      </c>
    </row>
    <row r="396" spans="1:10" s="19" customFormat="1" ht="12.75" x14ac:dyDescent="0.2">
      <c r="A396" s="3" t="s">
        <v>110</v>
      </c>
      <c r="B396" s="3" t="s">
        <v>551</v>
      </c>
      <c r="C396" s="17" t="s">
        <v>200</v>
      </c>
      <c r="D396" s="2" t="s">
        <v>199</v>
      </c>
      <c r="E396" s="17"/>
      <c r="F396" s="17"/>
      <c r="G396" s="18">
        <v>20.025666774311627</v>
      </c>
      <c r="H396" s="18">
        <v>2.5636817649786035</v>
      </c>
      <c r="I396" s="18">
        <v>10.766924980900789</v>
      </c>
      <c r="J396" s="18">
        <f>($J393/IC!$H393)*100</f>
        <v>33.356273520191024</v>
      </c>
    </row>
    <row r="397" spans="1:10" ht="12.75" x14ac:dyDescent="0.2">
      <c r="A397" s="3" t="s">
        <v>110</v>
      </c>
      <c r="B397" s="3" t="s">
        <v>551</v>
      </c>
      <c r="C397" s="6"/>
      <c r="D397" s="6"/>
      <c r="E397" s="17"/>
      <c r="F397" s="17"/>
      <c r="G397" s="8"/>
      <c r="H397" s="8"/>
      <c r="I397" s="8"/>
      <c r="J397" s="8"/>
    </row>
    <row r="398" spans="1:10" ht="12.75" x14ac:dyDescent="0.2">
      <c r="A398" s="11" t="s">
        <v>141</v>
      </c>
      <c r="B398" s="11" t="s">
        <v>552</v>
      </c>
      <c r="C398" s="12"/>
      <c r="D398" s="7" t="s">
        <v>376</v>
      </c>
      <c r="E398" s="9" t="s">
        <v>375</v>
      </c>
      <c r="F398" s="9"/>
      <c r="G398" s="13"/>
      <c r="H398" s="13"/>
      <c r="I398" s="13"/>
      <c r="J398" s="13"/>
    </row>
    <row r="399" spans="1:10" s="16" customFormat="1" ht="15" x14ac:dyDescent="0.25">
      <c r="A399" s="3" t="s">
        <v>141</v>
      </c>
      <c r="B399" s="3" t="s">
        <v>552</v>
      </c>
      <c r="C399" s="14" t="s">
        <v>201</v>
      </c>
      <c r="D399" s="15" t="s">
        <v>202</v>
      </c>
      <c r="E399" s="14"/>
      <c r="F399" s="15"/>
      <c r="G399" s="1">
        <v>1913887.28</v>
      </c>
      <c r="H399" s="1">
        <v>251530.02</v>
      </c>
      <c r="I399" s="1">
        <v>228443.63999999998</v>
      </c>
      <c r="J399" s="1">
        <f t="shared" ref="J399" si="192">SUM(G399:I399)</f>
        <v>2393860.94</v>
      </c>
    </row>
    <row r="400" spans="1:10" ht="12.75" x14ac:dyDescent="0.2">
      <c r="A400" s="3" t="s">
        <v>141</v>
      </c>
      <c r="B400" s="3" t="s">
        <v>552</v>
      </c>
      <c r="C400" s="6" t="s">
        <v>201</v>
      </c>
      <c r="D400" s="6" t="s">
        <v>697</v>
      </c>
      <c r="E400" s="17"/>
      <c r="F400" s="17">
        <v>199.4</v>
      </c>
      <c r="G400" s="8">
        <v>9598.23</v>
      </c>
      <c r="H400" s="8">
        <v>1261.43</v>
      </c>
      <c r="I400" s="8">
        <v>1145.6600000000001</v>
      </c>
      <c r="J400" s="8">
        <f t="shared" ref="J400" si="193">ROUND(J399/$F400,2)</f>
        <v>12005.32</v>
      </c>
    </row>
    <row r="401" spans="1:10" ht="12.75" x14ac:dyDescent="0.2">
      <c r="A401" s="3" t="str">
        <f>A400</f>
        <v>1160</v>
      </c>
      <c r="B401" s="3" t="str">
        <f>B400</f>
        <v>FREMOCOTOPAXI RE-</v>
      </c>
      <c r="C401" s="51" t="str">
        <f>C400</f>
        <v xml:space="preserve">$ </v>
      </c>
      <c r="D401" s="6" t="s">
        <v>698</v>
      </c>
      <c r="F401" s="17">
        <v>190</v>
      </c>
      <c r="G401" s="8">
        <v>10073.09</v>
      </c>
      <c r="H401" s="8">
        <v>1323.84</v>
      </c>
      <c r="I401" s="8">
        <v>1202.33</v>
      </c>
      <c r="J401" s="8">
        <f t="shared" ref="G401:J401" si="194">ROUND(J399/$F401,2)</f>
        <v>12599.27</v>
      </c>
    </row>
    <row r="402" spans="1:10" s="19" customFormat="1" ht="12.75" x14ac:dyDescent="0.2">
      <c r="A402" s="3" t="s">
        <v>141</v>
      </c>
      <c r="B402" s="3" t="s">
        <v>552</v>
      </c>
      <c r="C402" s="17" t="s">
        <v>200</v>
      </c>
      <c r="D402" s="2" t="s">
        <v>199</v>
      </c>
      <c r="E402" s="17"/>
      <c r="F402" s="17"/>
      <c r="G402" s="18">
        <v>30.159954640160507</v>
      </c>
      <c r="H402" s="18">
        <v>3.9637308179605357</v>
      </c>
      <c r="I402" s="18">
        <v>3.5999245578523076</v>
      </c>
      <c r="J402" s="18">
        <f>($J399/IC!$H399)*100</f>
        <v>37.72361001597335</v>
      </c>
    </row>
    <row r="403" spans="1:10" ht="12.75" x14ac:dyDescent="0.2">
      <c r="A403" s="3" t="s">
        <v>141</v>
      </c>
      <c r="B403" s="3" t="s">
        <v>552</v>
      </c>
      <c r="C403" s="6"/>
      <c r="D403" s="6"/>
      <c r="E403" s="17"/>
      <c r="F403" s="17"/>
      <c r="G403" s="8"/>
      <c r="H403" s="8"/>
      <c r="I403" s="8"/>
      <c r="J403" s="8"/>
    </row>
    <row r="404" spans="1:10" ht="12.75" x14ac:dyDescent="0.2">
      <c r="A404" s="11" t="s">
        <v>144</v>
      </c>
      <c r="B404" s="11" t="s">
        <v>553</v>
      </c>
      <c r="C404" s="12"/>
      <c r="D404" s="7" t="s">
        <v>372</v>
      </c>
      <c r="E404" s="9" t="s">
        <v>374</v>
      </c>
      <c r="F404" s="9"/>
      <c r="G404" s="13"/>
      <c r="H404" s="13"/>
      <c r="I404" s="13"/>
      <c r="J404" s="13"/>
    </row>
    <row r="405" spans="1:10" s="16" customFormat="1" ht="15" x14ac:dyDescent="0.25">
      <c r="A405" s="3" t="s">
        <v>144</v>
      </c>
      <c r="B405" s="3" t="s">
        <v>553</v>
      </c>
      <c r="C405" s="14" t="s">
        <v>201</v>
      </c>
      <c r="D405" s="15" t="s">
        <v>202</v>
      </c>
      <c r="E405" s="14"/>
      <c r="F405" s="15"/>
      <c r="G405" s="1">
        <v>60293805.519999996</v>
      </c>
      <c r="H405" s="1">
        <v>3765730.62</v>
      </c>
      <c r="I405" s="1">
        <v>10420479.070000002</v>
      </c>
      <c r="J405" s="1">
        <f t="shared" ref="J405" si="195">SUM(G405:I405)</f>
        <v>74480015.209999993</v>
      </c>
    </row>
    <row r="406" spans="1:10" ht="12.75" x14ac:dyDescent="0.2">
      <c r="A406" s="3" t="s">
        <v>144</v>
      </c>
      <c r="B406" s="3" t="s">
        <v>553</v>
      </c>
      <c r="C406" s="6" t="s">
        <v>201</v>
      </c>
      <c r="D406" s="6" t="s">
        <v>697</v>
      </c>
      <c r="E406" s="17"/>
      <c r="F406" s="17">
        <v>5845.6</v>
      </c>
      <c r="G406" s="8">
        <v>10314.39</v>
      </c>
      <c r="H406" s="8">
        <v>644.20000000000005</v>
      </c>
      <c r="I406" s="8">
        <v>1782.62</v>
      </c>
      <c r="J406" s="8">
        <f t="shared" ref="J406" si="196">ROUND(J405/$F406,2)</f>
        <v>12741.21</v>
      </c>
    </row>
    <row r="407" spans="1:10" ht="12.75" x14ac:dyDescent="0.2">
      <c r="A407" s="3" t="str">
        <f>A406</f>
        <v>1180</v>
      </c>
      <c r="B407" s="3" t="str">
        <f>B406</f>
        <v>GARFIROARING FORK</v>
      </c>
      <c r="C407" s="51" t="str">
        <f>C406</f>
        <v xml:space="preserve">$ </v>
      </c>
      <c r="D407" s="6" t="s">
        <v>698</v>
      </c>
      <c r="F407" s="17">
        <v>5772</v>
      </c>
      <c r="G407" s="8">
        <v>10445.91</v>
      </c>
      <c r="H407" s="8">
        <v>652.41</v>
      </c>
      <c r="I407" s="8">
        <v>1805.35</v>
      </c>
      <c r="J407" s="8">
        <f t="shared" ref="G407:J407" si="197">ROUND(J405/$F407,2)</f>
        <v>12903.68</v>
      </c>
    </row>
    <row r="408" spans="1:10" s="19" customFormat="1" ht="12.75" x14ac:dyDescent="0.2">
      <c r="A408" s="3" t="s">
        <v>144</v>
      </c>
      <c r="B408" s="3" t="s">
        <v>553</v>
      </c>
      <c r="C408" s="17" t="s">
        <v>200</v>
      </c>
      <c r="D408" s="2" t="s">
        <v>199</v>
      </c>
      <c r="E408" s="17"/>
      <c r="F408" s="17"/>
      <c r="G408" s="18">
        <v>50.752760526183359</v>
      </c>
      <c r="H408" s="18">
        <v>3.1698318378590211</v>
      </c>
      <c r="I408" s="18">
        <v>8.771515983219631</v>
      </c>
      <c r="J408" s="18">
        <f>($J405/IC!$H405)*100</f>
        <v>62.694108347262009</v>
      </c>
    </row>
    <row r="409" spans="1:10" ht="12.75" x14ac:dyDescent="0.2">
      <c r="A409" s="3" t="s">
        <v>144</v>
      </c>
      <c r="B409" s="3" t="s">
        <v>553</v>
      </c>
      <c r="C409" s="6"/>
      <c r="D409" s="6"/>
      <c r="E409" s="17"/>
      <c r="F409" s="17"/>
      <c r="G409" s="8"/>
      <c r="H409" s="8"/>
      <c r="I409" s="8"/>
      <c r="J409" s="8"/>
    </row>
    <row r="410" spans="1:10" ht="12.75" x14ac:dyDescent="0.2">
      <c r="A410" s="11" t="s">
        <v>57</v>
      </c>
      <c r="B410" s="11" t="s">
        <v>554</v>
      </c>
      <c r="C410" s="12"/>
      <c r="D410" s="7" t="s">
        <v>372</v>
      </c>
      <c r="E410" s="9" t="s">
        <v>373</v>
      </c>
      <c r="F410" s="9"/>
      <c r="G410" s="13"/>
      <c r="H410" s="13"/>
      <c r="I410" s="13"/>
      <c r="J410" s="13"/>
    </row>
    <row r="411" spans="1:10" s="16" customFormat="1" ht="15" x14ac:dyDescent="0.25">
      <c r="A411" s="3" t="s">
        <v>57</v>
      </c>
      <c r="B411" s="3" t="s">
        <v>554</v>
      </c>
      <c r="C411" s="14" t="s">
        <v>201</v>
      </c>
      <c r="D411" s="15" t="s">
        <v>202</v>
      </c>
      <c r="E411" s="14"/>
      <c r="F411" s="15"/>
      <c r="G411" s="1">
        <v>24348007.669999998</v>
      </c>
      <c r="H411" s="1">
        <v>1629245.41</v>
      </c>
      <c r="I411" s="1">
        <v>3203451.0000000014</v>
      </c>
      <c r="J411" s="1">
        <f t="shared" ref="J411" si="198">SUM(G411:I411)</f>
        <v>29180704.079999998</v>
      </c>
    </row>
    <row r="412" spans="1:10" ht="12.75" x14ac:dyDescent="0.2">
      <c r="A412" s="3" t="s">
        <v>57</v>
      </c>
      <c r="B412" s="3" t="s">
        <v>554</v>
      </c>
      <c r="C412" s="6" t="s">
        <v>201</v>
      </c>
      <c r="D412" s="6" t="s">
        <v>697</v>
      </c>
      <c r="E412" s="17"/>
      <c r="F412" s="17">
        <v>4664.3999999999996</v>
      </c>
      <c r="G412" s="8">
        <v>5219.97</v>
      </c>
      <c r="H412" s="8">
        <v>349.29</v>
      </c>
      <c r="I412" s="8">
        <v>686.79</v>
      </c>
      <c r="J412" s="8">
        <f t="shared" ref="J412" si="199">ROUND(J411/$F412,2)</f>
        <v>6256.05</v>
      </c>
    </row>
    <row r="413" spans="1:10" ht="12.75" x14ac:dyDescent="0.2">
      <c r="A413" s="3" t="str">
        <f>A412</f>
        <v>1195</v>
      </c>
      <c r="B413" s="3" t="str">
        <f>B412</f>
        <v>GARFIGARFIELD RE-</v>
      </c>
      <c r="C413" s="51" t="str">
        <f>C412</f>
        <v xml:space="preserve">$ </v>
      </c>
      <c r="D413" s="6" t="s">
        <v>698</v>
      </c>
      <c r="F413" s="17">
        <v>4662</v>
      </c>
      <c r="G413" s="8">
        <v>5222.6499999999996</v>
      </c>
      <c r="H413" s="8">
        <v>349.47</v>
      </c>
      <c r="I413" s="8">
        <v>687.14</v>
      </c>
      <c r="J413" s="8">
        <f t="shared" ref="G413:J413" si="200">ROUND(J411/$F413,2)</f>
        <v>6259.27</v>
      </c>
    </row>
    <row r="414" spans="1:10" s="19" customFormat="1" ht="12.75" x14ac:dyDescent="0.2">
      <c r="A414" s="3" t="s">
        <v>57</v>
      </c>
      <c r="B414" s="3" t="s">
        <v>554</v>
      </c>
      <c r="C414" s="17" t="s">
        <v>200</v>
      </c>
      <c r="D414" s="2" t="s">
        <v>199</v>
      </c>
      <c r="E414" s="17"/>
      <c r="F414" s="17"/>
      <c r="G414" s="18">
        <v>30.928618253331667</v>
      </c>
      <c r="H414" s="18">
        <v>2.069586555493427</v>
      </c>
      <c r="I414" s="18">
        <v>4.0692575103108481</v>
      </c>
      <c r="J414" s="18">
        <f>($J411/IC!$H411)*100</f>
        <v>37.067462319135942</v>
      </c>
    </row>
    <row r="415" spans="1:10" ht="12.75" x14ac:dyDescent="0.2">
      <c r="A415" s="3" t="s">
        <v>57</v>
      </c>
      <c r="B415" s="3" t="s">
        <v>554</v>
      </c>
      <c r="C415" s="6"/>
      <c r="D415" s="6"/>
      <c r="E415" s="17"/>
      <c r="F415" s="17"/>
      <c r="G415" s="8"/>
      <c r="H415" s="8"/>
      <c r="I415" s="8"/>
      <c r="J415" s="8"/>
    </row>
    <row r="416" spans="1:10" ht="12.75" x14ac:dyDescent="0.2">
      <c r="A416" s="11" t="s">
        <v>53</v>
      </c>
      <c r="B416" s="11" t="s">
        <v>555</v>
      </c>
      <c r="C416" s="12"/>
      <c r="D416" s="7" t="s">
        <v>372</v>
      </c>
      <c r="E416" s="9" t="s">
        <v>371</v>
      </c>
      <c r="F416" s="9"/>
      <c r="G416" s="13"/>
      <c r="H416" s="13"/>
      <c r="I416" s="13"/>
      <c r="J416" s="13"/>
    </row>
    <row r="417" spans="1:10" s="16" customFormat="1" ht="15" x14ac:dyDescent="0.25">
      <c r="A417" s="3" t="s">
        <v>53</v>
      </c>
      <c r="B417" s="3" t="s">
        <v>555</v>
      </c>
      <c r="C417" s="14" t="s">
        <v>201</v>
      </c>
      <c r="D417" s="15" t="s">
        <v>202</v>
      </c>
      <c r="E417" s="14"/>
      <c r="F417" s="15"/>
      <c r="G417" s="1">
        <v>11527207.399999999</v>
      </c>
      <c r="H417" s="1">
        <v>733045.01</v>
      </c>
      <c r="I417" s="1">
        <v>2169976.8000000003</v>
      </c>
      <c r="J417" s="1">
        <f t="shared" ref="J417" si="201">SUM(G417:I417)</f>
        <v>14430229.209999999</v>
      </c>
    </row>
    <row r="418" spans="1:10" ht="12.75" x14ac:dyDescent="0.2">
      <c r="A418" s="3" t="s">
        <v>53</v>
      </c>
      <c r="B418" s="3" t="s">
        <v>555</v>
      </c>
      <c r="C418" s="6" t="s">
        <v>201</v>
      </c>
      <c r="D418" s="6" t="s">
        <v>697</v>
      </c>
      <c r="E418" s="17"/>
      <c r="F418" s="17">
        <v>1196.3</v>
      </c>
      <c r="G418" s="8">
        <v>9635.7199999999993</v>
      </c>
      <c r="H418" s="8">
        <v>612.76</v>
      </c>
      <c r="I418" s="8">
        <v>1813.91</v>
      </c>
      <c r="J418" s="8">
        <f t="shared" ref="J418" si="202">ROUND(J417/$F418,2)</f>
        <v>12062.38</v>
      </c>
    </row>
    <row r="419" spans="1:10" ht="12.75" x14ac:dyDescent="0.2">
      <c r="A419" s="3" t="str">
        <f>A418</f>
        <v>1220</v>
      </c>
      <c r="B419" s="3" t="str">
        <f>B418</f>
        <v>GARFIGARFIELD 16</v>
      </c>
      <c r="C419" s="51" t="str">
        <f>C418</f>
        <v xml:space="preserve">$ </v>
      </c>
      <c r="D419" s="6" t="s">
        <v>698</v>
      </c>
      <c r="F419" s="17">
        <v>1198</v>
      </c>
      <c r="G419" s="8">
        <v>9622.0400000000009</v>
      </c>
      <c r="H419" s="8">
        <v>611.89</v>
      </c>
      <c r="I419" s="8">
        <v>1811.33</v>
      </c>
      <c r="J419" s="8">
        <f t="shared" ref="G419:J419" si="203">ROUND(J417/$F419,2)</f>
        <v>12045.27</v>
      </c>
    </row>
    <row r="420" spans="1:10" s="19" customFormat="1" ht="12.75" x14ac:dyDescent="0.2">
      <c r="A420" s="3" t="s">
        <v>53</v>
      </c>
      <c r="B420" s="3" t="s">
        <v>555</v>
      </c>
      <c r="C420" s="17" t="s">
        <v>200</v>
      </c>
      <c r="D420" s="2" t="s">
        <v>199</v>
      </c>
      <c r="E420" s="17"/>
      <c r="F420" s="17"/>
      <c r="G420" s="18">
        <v>42.542232296655683</v>
      </c>
      <c r="H420" s="18">
        <v>2.7053708688649336</v>
      </c>
      <c r="I420" s="18">
        <v>8.0085014436327029</v>
      </c>
      <c r="J420" s="18">
        <f>($J417/IC!$H417)*100</f>
        <v>53.256104609153319</v>
      </c>
    </row>
    <row r="421" spans="1:10" ht="12.75" x14ac:dyDescent="0.2">
      <c r="A421" s="3" t="s">
        <v>53</v>
      </c>
      <c r="B421" s="3" t="s">
        <v>555</v>
      </c>
      <c r="C421" s="6"/>
      <c r="D421" s="6"/>
      <c r="E421" s="17"/>
      <c r="F421" s="17"/>
      <c r="G421" s="8"/>
      <c r="H421" s="8"/>
      <c r="I421" s="8"/>
      <c r="J421" s="8"/>
    </row>
    <row r="422" spans="1:10" ht="12.75" x14ac:dyDescent="0.2">
      <c r="A422" s="11" t="s">
        <v>184</v>
      </c>
      <c r="B422" s="11" t="s">
        <v>556</v>
      </c>
      <c r="C422" s="12"/>
      <c r="D422" s="7" t="s">
        <v>370</v>
      </c>
      <c r="E422" s="9" t="s">
        <v>369</v>
      </c>
      <c r="F422" s="9"/>
      <c r="G422" s="13"/>
      <c r="H422" s="13"/>
      <c r="I422" s="13"/>
      <c r="J422" s="13"/>
    </row>
    <row r="423" spans="1:10" s="16" customFormat="1" ht="15" x14ac:dyDescent="0.25">
      <c r="A423" s="3" t="s">
        <v>184</v>
      </c>
      <c r="B423" s="3" t="s">
        <v>556</v>
      </c>
      <c r="C423" s="14" t="s">
        <v>201</v>
      </c>
      <c r="D423" s="15" t="s">
        <v>202</v>
      </c>
      <c r="E423" s="14"/>
      <c r="F423" s="15"/>
      <c r="G423" s="1">
        <v>3392379.19</v>
      </c>
      <c r="H423" s="1">
        <v>261950.85</v>
      </c>
      <c r="I423" s="1">
        <v>2450481.08</v>
      </c>
      <c r="J423" s="1">
        <f t="shared" ref="J423" si="204">SUM(G423:I423)</f>
        <v>6104811.1200000001</v>
      </c>
    </row>
    <row r="424" spans="1:10" ht="12.75" x14ac:dyDescent="0.2">
      <c r="A424" s="3" t="s">
        <v>184</v>
      </c>
      <c r="B424" s="3" t="s">
        <v>556</v>
      </c>
      <c r="C424" s="6" t="s">
        <v>201</v>
      </c>
      <c r="D424" s="6" t="s">
        <v>697</v>
      </c>
      <c r="E424" s="17"/>
      <c r="F424" s="17">
        <v>422</v>
      </c>
      <c r="G424" s="8">
        <v>8038.81</v>
      </c>
      <c r="H424" s="8">
        <v>620.74</v>
      </c>
      <c r="I424" s="8">
        <v>5806.83</v>
      </c>
      <c r="J424" s="8">
        <f t="shared" ref="J424" si="205">ROUND(J423/$F424,2)</f>
        <v>14466.38</v>
      </c>
    </row>
    <row r="425" spans="1:10" ht="12.75" x14ac:dyDescent="0.2">
      <c r="A425" s="3" t="str">
        <f>A424</f>
        <v>1330</v>
      </c>
      <c r="B425" s="3" t="str">
        <f>B424</f>
        <v>GILPIGILPIN COUNT</v>
      </c>
      <c r="C425" s="51" t="str">
        <f>C424</f>
        <v xml:space="preserve">$ </v>
      </c>
      <c r="D425" s="6" t="s">
        <v>698</v>
      </c>
      <c r="F425" s="17">
        <v>408</v>
      </c>
      <c r="G425" s="8">
        <v>8314.65</v>
      </c>
      <c r="H425" s="8">
        <v>642.04</v>
      </c>
      <c r="I425" s="8">
        <v>6006.08</v>
      </c>
      <c r="J425" s="8">
        <f t="shared" ref="G425:J425" si="206">ROUND(J423/$F425,2)</f>
        <v>14962.77</v>
      </c>
    </row>
    <row r="426" spans="1:10" s="19" customFormat="1" ht="12.75" x14ac:dyDescent="0.2">
      <c r="A426" s="3" t="s">
        <v>184</v>
      </c>
      <c r="B426" s="3" t="s">
        <v>556</v>
      </c>
      <c r="C426" s="17" t="s">
        <v>200</v>
      </c>
      <c r="D426" s="2" t="s">
        <v>199</v>
      </c>
      <c r="E426" s="17"/>
      <c r="F426" s="17"/>
      <c r="G426" s="18">
        <v>35.73767138455247</v>
      </c>
      <c r="H426" s="18">
        <v>2.7595716374513537</v>
      </c>
      <c r="I426" s="18">
        <v>25.815064491980699</v>
      </c>
      <c r="J426" s="18">
        <f>($J423/IC!$H423)*100</f>
        <v>64.312307513984521</v>
      </c>
    </row>
    <row r="427" spans="1:10" ht="12.75" x14ac:dyDescent="0.2">
      <c r="A427" s="3" t="s">
        <v>184</v>
      </c>
      <c r="B427" s="3" t="s">
        <v>556</v>
      </c>
      <c r="C427" s="6"/>
      <c r="D427" s="6"/>
      <c r="E427" s="17"/>
      <c r="F427" s="17"/>
      <c r="G427" s="8"/>
      <c r="H427" s="8"/>
      <c r="I427" s="8"/>
      <c r="J427" s="8"/>
    </row>
    <row r="428" spans="1:10" ht="12.75" x14ac:dyDescent="0.2">
      <c r="A428" s="11" t="s">
        <v>39</v>
      </c>
      <c r="B428" s="11" t="s">
        <v>557</v>
      </c>
      <c r="C428" s="12"/>
      <c r="D428" s="7" t="s">
        <v>367</v>
      </c>
      <c r="E428" s="9" t="s">
        <v>368</v>
      </c>
      <c r="F428" s="9"/>
      <c r="G428" s="13"/>
      <c r="H428" s="13"/>
      <c r="I428" s="13"/>
      <c r="J428" s="13"/>
    </row>
    <row r="429" spans="1:10" s="16" customFormat="1" ht="15" x14ac:dyDescent="0.25">
      <c r="A429" s="3" t="s">
        <v>39</v>
      </c>
      <c r="B429" s="3" t="s">
        <v>557</v>
      </c>
      <c r="C429" s="14" t="s">
        <v>201</v>
      </c>
      <c r="D429" s="15" t="s">
        <v>202</v>
      </c>
      <c r="E429" s="14"/>
      <c r="F429" s="15"/>
      <c r="G429" s="1">
        <v>3714491.23</v>
      </c>
      <c r="H429" s="1">
        <v>223479.9</v>
      </c>
      <c r="I429" s="1">
        <v>1259940.8</v>
      </c>
      <c r="J429" s="1">
        <f t="shared" ref="J429" si="207">SUM(G429:I429)</f>
        <v>5197911.93</v>
      </c>
    </row>
    <row r="430" spans="1:10" ht="12.75" x14ac:dyDescent="0.2">
      <c r="A430" s="3" t="s">
        <v>39</v>
      </c>
      <c r="B430" s="3" t="s">
        <v>557</v>
      </c>
      <c r="C430" s="6" t="s">
        <v>201</v>
      </c>
      <c r="D430" s="6" t="s">
        <v>697</v>
      </c>
      <c r="E430" s="17"/>
      <c r="F430" s="17">
        <v>418</v>
      </c>
      <c r="G430" s="8">
        <v>8886.34</v>
      </c>
      <c r="H430" s="8">
        <v>534.64</v>
      </c>
      <c r="I430" s="8">
        <v>3014.21</v>
      </c>
      <c r="J430" s="8">
        <f t="shared" ref="J430" si="208">ROUND(J429/$F430,2)</f>
        <v>12435.2</v>
      </c>
    </row>
    <row r="431" spans="1:10" ht="12.75" x14ac:dyDescent="0.2">
      <c r="A431" s="3" t="str">
        <f>A430</f>
        <v>1340</v>
      </c>
      <c r="B431" s="3" t="str">
        <f>B430</f>
        <v>GRANDWEST GRAND 1</v>
      </c>
      <c r="C431" s="51" t="str">
        <f>C430</f>
        <v xml:space="preserve">$ </v>
      </c>
      <c r="D431" s="6" t="s">
        <v>698</v>
      </c>
      <c r="F431" s="17">
        <v>393</v>
      </c>
      <c r="G431" s="8">
        <v>9451.6299999999992</v>
      </c>
      <c r="H431" s="8">
        <v>568.65</v>
      </c>
      <c r="I431" s="8">
        <v>3205.96</v>
      </c>
      <c r="J431" s="8">
        <f t="shared" ref="G431:J431" si="209">ROUND(J429/$F431,2)</f>
        <v>13226.24</v>
      </c>
    </row>
    <row r="432" spans="1:10" s="19" customFormat="1" ht="12.75" x14ac:dyDescent="0.2">
      <c r="A432" s="3" t="s">
        <v>39</v>
      </c>
      <c r="B432" s="3" t="s">
        <v>557</v>
      </c>
      <c r="C432" s="17" t="s">
        <v>200</v>
      </c>
      <c r="D432" s="2" t="s">
        <v>199</v>
      </c>
      <c r="E432" s="17"/>
      <c r="F432" s="17"/>
      <c r="G432" s="18">
        <v>39.703587059050797</v>
      </c>
      <c r="H432" s="18">
        <v>2.3887399689991904</v>
      </c>
      <c r="I432" s="18">
        <v>13.467300403896797</v>
      </c>
      <c r="J432" s="18">
        <f>($J429/IC!$H429)*100</f>
        <v>55.55962743194678</v>
      </c>
    </row>
    <row r="433" spans="1:10" ht="12.75" x14ac:dyDescent="0.2">
      <c r="A433" s="3" t="s">
        <v>39</v>
      </c>
      <c r="B433" s="3" t="s">
        <v>557</v>
      </c>
      <c r="C433" s="6"/>
      <c r="D433" s="6"/>
      <c r="E433" s="17"/>
      <c r="F433" s="17"/>
      <c r="G433" s="8"/>
      <c r="H433" s="8"/>
      <c r="I433" s="8"/>
      <c r="J433" s="8"/>
    </row>
    <row r="434" spans="1:10" ht="12.75" x14ac:dyDescent="0.2">
      <c r="A434" s="11" t="s">
        <v>50</v>
      </c>
      <c r="B434" s="11" t="s">
        <v>558</v>
      </c>
      <c r="C434" s="12"/>
      <c r="D434" s="7" t="s">
        <v>367</v>
      </c>
      <c r="E434" s="9" t="s">
        <v>366</v>
      </c>
      <c r="F434" s="9"/>
      <c r="G434" s="13"/>
      <c r="H434" s="13"/>
      <c r="I434" s="13"/>
      <c r="J434" s="13"/>
    </row>
    <row r="435" spans="1:10" s="16" customFormat="1" ht="15" x14ac:dyDescent="0.25">
      <c r="A435" s="3" t="s">
        <v>50</v>
      </c>
      <c r="B435" s="3" t="s">
        <v>558</v>
      </c>
      <c r="C435" s="14" t="s">
        <v>201</v>
      </c>
      <c r="D435" s="15" t="s">
        <v>202</v>
      </c>
      <c r="E435" s="14"/>
      <c r="F435" s="15"/>
      <c r="G435" s="1">
        <v>20601113.59</v>
      </c>
      <c r="H435" s="1">
        <v>1293796.1600000001</v>
      </c>
      <c r="I435" s="1">
        <v>4010925.34</v>
      </c>
      <c r="J435" s="1">
        <f t="shared" ref="J435" si="210">SUM(G435:I435)</f>
        <v>25905835.09</v>
      </c>
    </row>
    <row r="436" spans="1:10" ht="12.75" x14ac:dyDescent="0.2">
      <c r="A436" s="3" t="s">
        <v>50</v>
      </c>
      <c r="B436" s="3" t="s">
        <v>558</v>
      </c>
      <c r="C436" s="6" t="s">
        <v>201</v>
      </c>
      <c r="D436" s="6" t="s">
        <v>697</v>
      </c>
      <c r="E436" s="17"/>
      <c r="F436" s="17">
        <v>1288.5</v>
      </c>
      <c r="G436" s="8">
        <v>15988.45</v>
      </c>
      <c r="H436" s="8">
        <v>1004.11</v>
      </c>
      <c r="I436" s="8">
        <v>3112.86</v>
      </c>
      <c r="J436" s="8">
        <f t="shared" ref="J436" si="211">ROUND(J435/$F436,2)</f>
        <v>20105.419999999998</v>
      </c>
    </row>
    <row r="437" spans="1:10" ht="12.75" x14ac:dyDescent="0.2">
      <c r="A437" s="3" t="str">
        <f>A436</f>
        <v>1350</v>
      </c>
      <c r="B437" s="3" t="str">
        <f>B436</f>
        <v>GRANDEAST GRAND 2</v>
      </c>
      <c r="C437" s="51" t="str">
        <f>C436</f>
        <v xml:space="preserve">$ </v>
      </c>
      <c r="D437" s="6" t="s">
        <v>698</v>
      </c>
      <c r="F437" s="17">
        <v>1283</v>
      </c>
      <c r="G437" s="8">
        <v>16056.99</v>
      </c>
      <c r="H437" s="8">
        <v>1008.41</v>
      </c>
      <c r="I437" s="8">
        <v>3126.21</v>
      </c>
      <c r="J437" s="8">
        <f t="shared" ref="G437:J437" si="212">ROUND(J435/$F437,2)</f>
        <v>20191.61</v>
      </c>
    </row>
    <row r="438" spans="1:10" s="19" customFormat="1" ht="12.75" x14ac:dyDescent="0.2">
      <c r="A438" s="3" t="s">
        <v>50</v>
      </c>
      <c r="B438" s="3" t="s">
        <v>558</v>
      </c>
      <c r="C438" s="17" t="s">
        <v>200</v>
      </c>
      <c r="D438" s="2" t="s">
        <v>199</v>
      </c>
      <c r="E438" s="17"/>
      <c r="F438" s="17"/>
      <c r="G438" s="18">
        <v>64.940875274772011</v>
      </c>
      <c r="H438" s="18">
        <v>4.0784326871690721</v>
      </c>
      <c r="I438" s="18">
        <v>12.643637010370105</v>
      </c>
      <c r="J438" s="18">
        <f>($J435/IC!$H435)*100</f>
        <v>81.662944972311195</v>
      </c>
    </row>
    <row r="439" spans="1:10" ht="12.75" x14ac:dyDescent="0.2">
      <c r="A439" s="3" t="s">
        <v>50</v>
      </c>
      <c r="B439" s="3" t="s">
        <v>558</v>
      </c>
      <c r="C439" s="6"/>
      <c r="D439" s="6"/>
      <c r="E439" s="17"/>
      <c r="F439" s="17"/>
      <c r="G439" s="8"/>
      <c r="H439" s="8"/>
      <c r="I439" s="8"/>
      <c r="J439" s="8"/>
    </row>
    <row r="440" spans="1:10" ht="12.75" x14ac:dyDescent="0.2">
      <c r="A440" s="11" t="s">
        <v>17</v>
      </c>
      <c r="B440" s="11" t="s">
        <v>559</v>
      </c>
      <c r="C440" s="12"/>
      <c r="D440" s="7" t="s">
        <v>365</v>
      </c>
      <c r="E440" s="9" t="s">
        <v>364</v>
      </c>
      <c r="F440" s="9"/>
      <c r="G440" s="13"/>
      <c r="H440" s="13"/>
      <c r="I440" s="13"/>
      <c r="J440" s="13"/>
    </row>
    <row r="441" spans="1:10" s="16" customFormat="1" ht="15" x14ac:dyDescent="0.25">
      <c r="A441" s="3" t="s">
        <v>17</v>
      </c>
      <c r="B441" s="3" t="s">
        <v>559</v>
      </c>
      <c r="C441" s="14" t="s">
        <v>201</v>
      </c>
      <c r="D441" s="15" t="s">
        <v>202</v>
      </c>
      <c r="E441" s="14"/>
      <c r="F441" s="15"/>
      <c r="G441" s="1">
        <v>25072336.400000006</v>
      </c>
      <c r="H441" s="1">
        <v>1401578.97</v>
      </c>
      <c r="I441" s="1">
        <v>5943647.5</v>
      </c>
      <c r="J441" s="1">
        <f t="shared" ref="J441" si="213">SUM(G441:I441)</f>
        <v>32417562.870000005</v>
      </c>
    </row>
    <row r="442" spans="1:10" ht="12.75" x14ac:dyDescent="0.2">
      <c r="A442" s="3" t="s">
        <v>17</v>
      </c>
      <c r="B442" s="3" t="s">
        <v>559</v>
      </c>
      <c r="C442" s="6" t="s">
        <v>201</v>
      </c>
      <c r="D442" s="6" t="s">
        <v>697</v>
      </c>
      <c r="E442" s="17"/>
      <c r="F442" s="17">
        <v>2041.5</v>
      </c>
      <c r="G442" s="8">
        <v>12281.33</v>
      </c>
      <c r="H442" s="8">
        <v>686.54</v>
      </c>
      <c r="I442" s="8">
        <v>2911.41</v>
      </c>
      <c r="J442" s="8">
        <f t="shared" ref="J442" si="214">ROUND(J441/$F442,2)</f>
        <v>15879.29</v>
      </c>
    </row>
    <row r="443" spans="1:10" ht="12.75" x14ac:dyDescent="0.2">
      <c r="A443" s="3" t="str">
        <f>A442</f>
        <v>1360</v>
      </c>
      <c r="B443" s="3" t="str">
        <f>B442</f>
        <v>GUNNIGUNNISON WAT</v>
      </c>
      <c r="C443" s="51" t="str">
        <f>C442</f>
        <v xml:space="preserve">$ </v>
      </c>
      <c r="D443" s="6" t="s">
        <v>698</v>
      </c>
      <c r="F443" s="17">
        <v>2061</v>
      </c>
      <c r="G443" s="8">
        <v>12165.13</v>
      </c>
      <c r="H443" s="8">
        <v>680.05</v>
      </c>
      <c r="I443" s="8">
        <v>2883.87</v>
      </c>
      <c r="J443" s="8">
        <f t="shared" ref="G443:J443" si="215">ROUND(J441/$F443,2)</f>
        <v>15729.05</v>
      </c>
    </row>
    <row r="444" spans="1:10" s="19" customFormat="1" ht="12.75" x14ac:dyDescent="0.2">
      <c r="A444" s="3" t="s">
        <v>17</v>
      </c>
      <c r="B444" s="3" t="s">
        <v>559</v>
      </c>
      <c r="C444" s="17" t="s">
        <v>200</v>
      </c>
      <c r="D444" s="2" t="s">
        <v>199</v>
      </c>
      <c r="E444" s="17"/>
      <c r="F444" s="17"/>
      <c r="G444" s="18">
        <v>55.682000907383681</v>
      </c>
      <c r="H444" s="18">
        <v>3.1127023917607404</v>
      </c>
      <c r="I444" s="18">
        <v>13.199973875915637</v>
      </c>
      <c r="J444" s="18">
        <f>($J441/IC!$H441)*100</f>
        <v>71.994677175060062</v>
      </c>
    </row>
    <row r="445" spans="1:10" ht="12.75" x14ac:dyDescent="0.2">
      <c r="A445" s="3" t="s">
        <v>17</v>
      </c>
      <c r="B445" s="3" t="s">
        <v>559</v>
      </c>
      <c r="C445" s="6"/>
      <c r="D445" s="6"/>
      <c r="E445" s="17"/>
      <c r="F445" s="17"/>
      <c r="G445" s="8"/>
      <c r="H445" s="8"/>
      <c r="I445" s="8"/>
      <c r="J445" s="8"/>
    </row>
    <row r="446" spans="1:10" ht="12.75" x14ac:dyDescent="0.2">
      <c r="A446" s="11" t="s">
        <v>101</v>
      </c>
      <c r="B446" s="11" t="s">
        <v>560</v>
      </c>
      <c r="C446" s="12"/>
      <c r="D446" s="7" t="s">
        <v>363</v>
      </c>
      <c r="E446" s="9" t="s">
        <v>362</v>
      </c>
      <c r="F446" s="9"/>
      <c r="G446" s="13"/>
      <c r="H446" s="13"/>
      <c r="I446" s="13"/>
      <c r="J446" s="13"/>
    </row>
    <row r="447" spans="1:10" s="16" customFormat="1" ht="15" x14ac:dyDescent="0.25">
      <c r="A447" s="3" t="s">
        <v>101</v>
      </c>
      <c r="B447" s="3" t="s">
        <v>560</v>
      </c>
      <c r="C447" s="14" t="s">
        <v>201</v>
      </c>
      <c r="D447" s="15" t="s">
        <v>202</v>
      </c>
      <c r="E447" s="14"/>
      <c r="F447" s="15"/>
      <c r="G447" s="1">
        <v>1310694.3699999999</v>
      </c>
      <c r="H447" s="1">
        <v>122799.31999999999</v>
      </c>
      <c r="I447" s="1">
        <v>221643.25999999998</v>
      </c>
      <c r="J447" s="1">
        <f t="shared" ref="J447" si="216">SUM(G447:I447)</f>
        <v>1655136.95</v>
      </c>
    </row>
    <row r="448" spans="1:10" ht="12.75" x14ac:dyDescent="0.2">
      <c r="A448" s="3" t="s">
        <v>101</v>
      </c>
      <c r="B448" s="3" t="s">
        <v>560</v>
      </c>
      <c r="C448" s="6" t="s">
        <v>201</v>
      </c>
      <c r="D448" s="6" t="s">
        <v>697</v>
      </c>
      <c r="E448" s="17"/>
      <c r="F448" s="17">
        <v>76.5</v>
      </c>
      <c r="G448" s="8">
        <v>17133.259999999998</v>
      </c>
      <c r="H448" s="8">
        <v>1605.22</v>
      </c>
      <c r="I448" s="8">
        <v>2897.3</v>
      </c>
      <c r="J448" s="8">
        <f t="shared" ref="J448" si="217">ROUND(J447/$F448,2)</f>
        <v>21635.78</v>
      </c>
    </row>
    <row r="449" spans="1:10" ht="12.75" x14ac:dyDescent="0.2">
      <c r="A449" s="3" t="str">
        <f>A448</f>
        <v>1380</v>
      </c>
      <c r="B449" s="3" t="str">
        <f>B448</f>
        <v>HINSDHINSDALE COU</v>
      </c>
      <c r="C449" s="51" t="str">
        <f>C448</f>
        <v xml:space="preserve">$ </v>
      </c>
      <c r="D449" s="6" t="s">
        <v>698</v>
      </c>
      <c r="F449" s="17">
        <v>81</v>
      </c>
      <c r="G449" s="8">
        <v>16181.41</v>
      </c>
      <c r="H449" s="8">
        <v>1516.04</v>
      </c>
      <c r="I449" s="8">
        <v>2736.34</v>
      </c>
      <c r="J449" s="8">
        <f t="shared" ref="G449:J449" si="218">ROUND(J447/$F449,2)</f>
        <v>20433.79</v>
      </c>
    </row>
    <row r="450" spans="1:10" s="19" customFormat="1" ht="12.75" x14ac:dyDescent="0.2">
      <c r="A450" s="3" t="s">
        <v>101</v>
      </c>
      <c r="B450" s="3" t="s">
        <v>560</v>
      </c>
      <c r="C450" s="17" t="s">
        <v>200</v>
      </c>
      <c r="D450" s="2" t="s">
        <v>199</v>
      </c>
      <c r="E450" s="17"/>
      <c r="F450" s="17"/>
      <c r="G450" s="18">
        <v>50.796274061984846</v>
      </c>
      <c r="H450" s="18">
        <v>4.7591170421716065</v>
      </c>
      <c r="I450" s="18">
        <v>8.589837598029634</v>
      </c>
      <c r="J450" s="18">
        <f>($J447/IC!$H447)*100</f>
        <v>64.145228702186088</v>
      </c>
    </row>
    <row r="451" spans="1:10" ht="12.75" x14ac:dyDescent="0.2">
      <c r="A451" s="3" t="s">
        <v>101</v>
      </c>
      <c r="B451" s="3" t="s">
        <v>560</v>
      </c>
      <c r="C451" s="6"/>
      <c r="D451" s="6"/>
      <c r="E451" s="17"/>
      <c r="F451" s="17"/>
      <c r="G451" s="8"/>
      <c r="H451" s="8"/>
      <c r="I451" s="8"/>
      <c r="J451" s="8"/>
    </row>
    <row r="452" spans="1:10" ht="12.75" x14ac:dyDescent="0.2">
      <c r="A452" s="11" t="s">
        <v>32</v>
      </c>
      <c r="B452" s="11" t="s">
        <v>561</v>
      </c>
      <c r="C452" s="12"/>
      <c r="D452" s="7" t="s">
        <v>360</v>
      </c>
      <c r="E452" s="9" t="s">
        <v>361</v>
      </c>
      <c r="F452" s="9"/>
      <c r="G452" s="13"/>
      <c r="H452" s="13"/>
      <c r="I452" s="13"/>
      <c r="J452" s="13"/>
    </row>
    <row r="453" spans="1:10" s="16" customFormat="1" ht="15" x14ac:dyDescent="0.25">
      <c r="A453" s="3" t="s">
        <v>32</v>
      </c>
      <c r="B453" s="3" t="s">
        <v>561</v>
      </c>
      <c r="C453" s="14" t="s">
        <v>201</v>
      </c>
      <c r="D453" s="15" t="s">
        <v>202</v>
      </c>
      <c r="E453" s="14"/>
      <c r="F453" s="15"/>
      <c r="G453" s="1">
        <v>4016092.3499999996</v>
      </c>
      <c r="H453" s="1">
        <v>436168.19</v>
      </c>
      <c r="I453" s="1">
        <v>702832.67</v>
      </c>
      <c r="J453" s="1">
        <f t="shared" ref="J453" si="219">SUM(G453:I453)</f>
        <v>5155093.21</v>
      </c>
    </row>
    <row r="454" spans="1:10" ht="12.75" x14ac:dyDescent="0.2">
      <c r="A454" s="3" t="s">
        <v>32</v>
      </c>
      <c r="B454" s="3" t="s">
        <v>561</v>
      </c>
      <c r="C454" s="6" t="s">
        <v>201</v>
      </c>
      <c r="D454" s="6" t="s">
        <v>697</v>
      </c>
      <c r="E454" s="17"/>
      <c r="F454" s="17">
        <v>508.6</v>
      </c>
      <c r="G454" s="8">
        <v>7896.37</v>
      </c>
      <c r="H454" s="8">
        <v>857.59</v>
      </c>
      <c r="I454" s="8">
        <v>1381.9</v>
      </c>
      <c r="J454" s="8">
        <f t="shared" ref="J454" si="220">ROUND(J453/$F454,2)</f>
        <v>10135.85</v>
      </c>
    </row>
    <row r="455" spans="1:10" ht="12.75" x14ac:dyDescent="0.2">
      <c r="A455" s="3" t="str">
        <f>A454</f>
        <v>1390</v>
      </c>
      <c r="B455" s="3" t="str">
        <f>B454</f>
        <v>HUERFHUERFANO RE-</v>
      </c>
      <c r="C455" s="51" t="str">
        <f>C454</f>
        <v xml:space="preserve">$ </v>
      </c>
      <c r="D455" s="6" t="s">
        <v>698</v>
      </c>
      <c r="F455" s="17">
        <v>491</v>
      </c>
      <c r="G455" s="8">
        <v>8179.41</v>
      </c>
      <c r="H455" s="8">
        <v>888.33</v>
      </c>
      <c r="I455" s="8">
        <v>1431.43</v>
      </c>
      <c r="J455" s="8">
        <f t="shared" ref="G455:J455" si="221">ROUND(J453/$F455,2)</f>
        <v>10499.17</v>
      </c>
    </row>
    <row r="456" spans="1:10" s="19" customFormat="1" ht="12.75" x14ac:dyDescent="0.2">
      <c r="A456" s="3" t="s">
        <v>32</v>
      </c>
      <c r="B456" s="3" t="s">
        <v>561</v>
      </c>
      <c r="C456" s="17" t="s">
        <v>200</v>
      </c>
      <c r="D456" s="2" t="s">
        <v>199</v>
      </c>
      <c r="E456" s="17"/>
      <c r="F456" s="17"/>
      <c r="G456" s="18">
        <v>18.640844122006019</v>
      </c>
      <c r="H456" s="18">
        <v>2.024491105332153</v>
      </c>
      <c r="I456" s="18">
        <v>3.2622243473368582</v>
      </c>
      <c r="J456" s="18">
        <f>($J453/IC!$H453)*100</f>
        <v>23.92755957467503</v>
      </c>
    </row>
    <row r="457" spans="1:10" ht="12.75" x14ac:dyDescent="0.2">
      <c r="A457" s="3" t="s">
        <v>32</v>
      </c>
      <c r="B457" s="3" t="s">
        <v>561</v>
      </c>
      <c r="C457" s="6"/>
      <c r="D457" s="6"/>
      <c r="E457" s="17"/>
      <c r="F457" s="17"/>
      <c r="G457" s="8"/>
      <c r="H457" s="8"/>
      <c r="I457" s="8"/>
      <c r="J457" s="8"/>
    </row>
    <row r="458" spans="1:10" ht="12.75" x14ac:dyDescent="0.2">
      <c r="A458" s="11" t="s">
        <v>35</v>
      </c>
      <c r="B458" s="11" t="s">
        <v>562</v>
      </c>
      <c r="C458" s="12"/>
      <c r="D458" s="7" t="s">
        <v>360</v>
      </c>
      <c r="E458" s="9" t="s">
        <v>359</v>
      </c>
      <c r="F458" s="9"/>
      <c r="G458" s="13"/>
      <c r="H458" s="13"/>
      <c r="I458" s="13"/>
      <c r="J458" s="13"/>
    </row>
    <row r="459" spans="1:10" s="16" customFormat="1" ht="15" x14ac:dyDescent="0.25">
      <c r="A459" s="3" t="s">
        <v>35</v>
      </c>
      <c r="B459" s="3" t="s">
        <v>562</v>
      </c>
      <c r="C459" s="14" t="s">
        <v>201</v>
      </c>
      <c r="D459" s="15" t="s">
        <v>202</v>
      </c>
      <c r="E459" s="14"/>
      <c r="F459" s="15"/>
      <c r="G459" s="1">
        <v>1768226.9200000002</v>
      </c>
      <c r="H459" s="1">
        <v>140915.71</v>
      </c>
      <c r="I459" s="1">
        <v>803620.44999999984</v>
      </c>
      <c r="J459" s="1">
        <f t="shared" ref="J459" si="222">SUM(G459:I459)</f>
        <v>2712763.08</v>
      </c>
    </row>
    <row r="460" spans="1:10" ht="12.75" x14ac:dyDescent="0.2">
      <c r="A460" s="3" t="s">
        <v>35</v>
      </c>
      <c r="B460" s="3" t="s">
        <v>562</v>
      </c>
      <c r="C460" s="6" t="s">
        <v>201</v>
      </c>
      <c r="D460" s="6" t="s">
        <v>697</v>
      </c>
      <c r="E460" s="17"/>
      <c r="F460" s="17">
        <v>231.5</v>
      </c>
      <c r="G460" s="8">
        <v>7638.13</v>
      </c>
      <c r="H460" s="8">
        <v>608.71</v>
      </c>
      <c r="I460" s="8">
        <v>3471.36</v>
      </c>
      <c r="J460" s="8">
        <f t="shared" ref="J460" si="223">ROUND(J459/$F460,2)</f>
        <v>11718.2</v>
      </c>
    </row>
    <row r="461" spans="1:10" ht="12.75" x14ac:dyDescent="0.2">
      <c r="A461" s="3" t="str">
        <f>A460</f>
        <v>1400</v>
      </c>
      <c r="B461" s="3" t="str">
        <f>B460</f>
        <v>HUERFLA VETA RE-2</v>
      </c>
      <c r="C461" s="51" t="str">
        <f>C460</f>
        <v xml:space="preserve">$ </v>
      </c>
      <c r="D461" s="6" t="s">
        <v>698</v>
      </c>
      <c r="F461" s="17">
        <v>238</v>
      </c>
      <c r="G461" s="8">
        <v>7429.52</v>
      </c>
      <c r="H461" s="8">
        <v>592.08000000000004</v>
      </c>
      <c r="I461" s="8">
        <v>3376.56</v>
      </c>
      <c r="J461" s="8">
        <f t="shared" ref="G461:J461" si="224">ROUND(J459/$F461,2)</f>
        <v>11398.16</v>
      </c>
    </row>
    <row r="462" spans="1:10" s="19" customFormat="1" ht="12.75" x14ac:dyDescent="0.2">
      <c r="A462" s="3" t="s">
        <v>35</v>
      </c>
      <c r="B462" s="3" t="s">
        <v>562</v>
      </c>
      <c r="C462" s="17" t="s">
        <v>200</v>
      </c>
      <c r="D462" s="2" t="s">
        <v>199</v>
      </c>
      <c r="E462" s="17"/>
      <c r="F462" s="17"/>
      <c r="G462" s="18">
        <v>30.490474090288131</v>
      </c>
      <c r="H462" s="18">
        <v>2.4298842846875983</v>
      </c>
      <c r="I462" s="18">
        <v>13.857253405660558</v>
      </c>
      <c r="J462" s="18">
        <f>($J459/IC!$H459)*100</f>
        <v>46.777611780636285</v>
      </c>
    </row>
    <row r="463" spans="1:10" ht="12.75" x14ac:dyDescent="0.2">
      <c r="A463" s="3" t="s">
        <v>35</v>
      </c>
      <c r="B463" s="3" t="s">
        <v>562</v>
      </c>
      <c r="C463" s="6"/>
      <c r="D463" s="6"/>
      <c r="E463" s="17"/>
      <c r="F463" s="17"/>
      <c r="G463" s="8"/>
      <c r="H463" s="8"/>
      <c r="I463" s="8"/>
      <c r="J463" s="8"/>
    </row>
    <row r="464" spans="1:10" ht="12.75" x14ac:dyDescent="0.2">
      <c r="A464" s="11" t="s">
        <v>43</v>
      </c>
      <c r="B464" s="11" t="s">
        <v>563</v>
      </c>
      <c r="C464" s="12"/>
      <c r="D464" s="7" t="s">
        <v>358</v>
      </c>
      <c r="E464" s="9" t="s">
        <v>357</v>
      </c>
      <c r="F464" s="9"/>
      <c r="G464" s="13"/>
      <c r="H464" s="13"/>
      <c r="I464" s="13"/>
      <c r="J464" s="13"/>
    </row>
    <row r="465" spans="1:10" s="16" customFormat="1" ht="15" x14ac:dyDescent="0.25">
      <c r="A465" s="3" t="s">
        <v>43</v>
      </c>
      <c r="B465" s="3" t="s">
        <v>563</v>
      </c>
      <c r="C465" s="14" t="s">
        <v>201</v>
      </c>
      <c r="D465" s="15" t="s">
        <v>202</v>
      </c>
      <c r="E465" s="14"/>
      <c r="F465" s="15"/>
      <c r="G465" s="1">
        <v>2114126.02</v>
      </c>
      <c r="H465" s="1">
        <v>371964.19</v>
      </c>
      <c r="I465" s="1">
        <v>707243.49</v>
      </c>
      <c r="J465" s="1">
        <f t="shared" ref="J465" si="225">SUM(G465:I465)</f>
        <v>3193333.7</v>
      </c>
    </row>
    <row r="466" spans="1:10" ht="12.75" x14ac:dyDescent="0.2">
      <c r="A466" s="3" t="s">
        <v>43</v>
      </c>
      <c r="B466" s="3" t="s">
        <v>563</v>
      </c>
      <c r="C466" s="6" t="s">
        <v>201</v>
      </c>
      <c r="D466" s="6" t="s">
        <v>697</v>
      </c>
      <c r="E466" s="17"/>
      <c r="F466" s="17">
        <v>172.5</v>
      </c>
      <c r="G466" s="8">
        <v>12255.8</v>
      </c>
      <c r="H466" s="8">
        <v>2156.31</v>
      </c>
      <c r="I466" s="8">
        <v>4099.96</v>
      </c>
      <c r="J466" s="8">
        <f t="shared" ref="J466" si="226">ROUND(J465/$F466,2)</f>
        <v>18512.080000000002</v>
      </c>
    </row>
    <row r="467" spans="1:10" ht="12.75" x14ac:dyDescent="0.2">
      <c r="A467" s="3" t="str">
        <f>A466</f>
        <v>1410</v>
      </c>
      <c r="B467" s="3" t="str">
        <f>B466</f>
        <v>JACKSNORTH PARK R</v>
      </c>
      <c r="C467" s="51" t="str">
        <f>C466</f>
        <v xml:space="preserve">$ </v>
      </c>
      <c r="D467" s="6" t="s">
        <v>698</v>
      </c>
      <c r="F467" s="17">
        <v>186</v>
      </c>
      <c r="G467" s="8">
        <v>11366.27</v>
      </c>
      <c r="H467" s="8">
        <v>1999.81</v>
      </c>
      <c r="I467" s="8">
        <v>3802.38</v>
      </c>
      <c r="J467" s="8">
        <f t="shared" ref="G467:J467" si="227">ROUND(J465/$F467,2)</f>
        <v>17168.46</v>
      </c>
    </row>
    <row r="468" spans="1:10" s="19" customFormat="1" ht="12.75" x14ac:dyDescent="0.2">
      <c r="A468" s="3" t="s">
        <v>43</v>
      </c>
      <c r="B468" s="3" t="s">
        <v>563</v>
      </c>
      <c r="C468" s="17" t="s">
        <v>200</v>
      </c>
      <c r="D468" s="2" t="s">
        <v>199</v>
      </c>
      <c r="E468" s="17"/>
      <c r="F468" s="17"/>
      <c r="G468" s="18">
        <v>46.495088084554112</v>
      </c>
      <c r="H468" s="18">
        <v>8.180452638461837</v>
      </c>
      <c r="I468" s="18">
        <v>15.554109856127432</v>
      </c>
      <c r="J468" s="18">
        <f>($J465/IC!$H465)*100</f>
        <v>70.229650579143382</v>
      </c>
    </row>
    <row r="469" spans="1:10" ht="12.75" x14ac:dyDescent="0.2">
      <c r="A469" s="3" t="s">
        <v>43</v>
      </c>
      <c r="B469" s="3" t="s">
        <v>563</v>
      </c>
      <c r="C469" s="6"/>
      <c r="D469" s="6"/>
      <c r="E469" s="17"/>
      <c r="F469" s="17"/>
      <c r="G469" s="8"/>
      <c r="H469" s="8"/>
      <c r="I469" s="8"/>
      <c r="J469" s="8"/>
    </row>
    <row r="470" spans="1:10" ht="12.75" x14ac:dyDescent="0.2">
      <c r="A470" s="11" t="s">
        <v>164</v>
      </c>
      <c r="B470" s="11" t="s">
        <v>564</v>
      </c>
      <c r="C470" s="12"/>
      <c r="D470" s="7" t="s">
        <v>356</v>
      </c>
      <c r="E470" s="9" t="s">
        <v>355</v>
      </c>
      <c r="F470" s="9"/>
      <c r="G470" s="13"/>
      <c r="H470" s="13"/>
      <c r="I470" s="13"/>
      <c r="J470" s="13"/>
    </row>
    <row r="471" spans="1:10" s="16" customFormat="1" ht="15" x14ac:dyDescent="0.25">
      <c r="A471" s="3" t="s">
        <v>164</v>
      </c>
      <c r="B471" s="3" t="s">
        <v>564</v>
      </c>
      <c r="C471" s="14" t="s">
        <v>201</v>
      </c>
      <c r="D471" s="15" t="s">
        <v>202</v>
      </c>
      <c r="E471" s="14"/>
      <c r="F471" s="15"/>
      <c r="G471" s="1">
        <v>526137275.55000007</v>
      </c>
      <c r="H471" s="1">
        <v>39351620.210000001</v>
      </c>
      <c r="I471" s="1">
        <v>98876417.469999924</v>
      </c>
      <c r="J471" s="1">
        <f t="shared" ref="J471" si="228">SUM(G471:I471)</f>
        <v>664365313.23000002</v>
      </c>
    </row>
    <row r="472" spans="1:10" ht="12.75" x14ac:dyDescent="0.2">
      <c r="A472" s="3" t="s">
        <v>164</v>
      </c>
      <c r="B472" s="3" t="s">
        <v>564</v>
      </c>
      <c r="C472" s="6" t="s">
        <v>201</v>
      </c>
      <c r="D472" s="6" t="s">
        <v>697</v>
      </c>
      <c r="E472" s="17"/>
      <c r="F472" s="17">
        <v>78417.8</v>
      </c>
      <c r="G472" s="8">
        <v>6709.41</v>
      </c>
      <c r="H472" s="8">
        <v>501.82</v>
      </c>
      <c r="I472" s="8">
        <v>1260.8900000000001</v>
      </c>
      <c r="J472" s="8">
        <f t="shared" ref="J472" si="229">ROUND(J471/$F472,2)</f>
        <v>8472.1200000000008</v>
      </c>
    </row>
    <row r="473" spans="1:10" ht="12.75" x14ac:dyDescent="0.2">
      <c r="A473" s="3" t="str">
        <f>A472</f>
        <v>1420</v>
      </c>
      <c r="B473" s="3" t="str">
        <f>B472</f>
        <v>JEFFEJEFFERSON CO</v>
      </c>
      <c r="C473" s="51" t="str">
        <f>C472</f>
        <v xml:space="preserve">$ </v>
      </c>
      <c r="D473" s="6" t="s">
        <v>698</v>
      </c>
      <c r="F473" s="17">
        <v>77078</v>
      </c>
      <c r="G473" s="8">
        <v>6826.04</v>
      </c>
      <c r="H473" s="8">
        <v>510.54</v>
      </c>
      <c r="I473" s="8">
        <v>1282.81</v>
      </c>
      <c r="J473" s="8">
        <f t="shared" ref="G473:J473" si="230">ROUND(J471/$F473,2)</f>
        <v>8619.39</v>
      </c>
    </row>
    <row r="474" spans="1:10" s="19" customFormat="1" ht="12.75" x14ac:dyDescent="0.2">
      <c r="A474" s="3" t="s">
        <v>164</v>
      </c>
      <c r="B474" s="3" t="s">
        <v>564</v>
      </c>
      <c r="C474" s="17" t="s">
        <v>200</v>
      </c>
      <c r="D474" s="2" t="s">
        <v>199</v>
      </c>
      <c r="E474" s="17"/>
      <c r="F474" s="17"/>
      <c r="G474" s="18">
        <v>42.71483935593902</v>
      </c>
      <c r="H474" s="18">
        <v>3.1947900553309752</v>
      </c>
      <c r="I474" s="18">
        <v>8.027354237364694</v>
      </c>
      <c r="J474" s="18">
        <f>($J471/IC!$H471)*100</f>
        <v>53.936983648634687</v>
      </c>
    </row>
    <row r="475" spans="1:10" ht="12.75" x14ac:dyDescent="0.2">
      <c r="A475" s="3" t="s">
        <v>164</v>
      </c>
      <c r="B475" s="3" t="s">
        <v>564</v>
      </c>
      <c r="C475" s="6"/>
      <c r="D475" s="6"/>
      <c r="E475" s="17"/>
      <c r="F475" s="17"/>
      <c r="G475" s="8"/>
      <c r="H475" s="8"/>
      <c r="I475" s="8"/>
      <c r="J475" s="8"/>
    </row>
    <row r="476" spans="1:10" ht="12.75" x14ac:dyDescent="0.2">
      <c r="A476" s="11" t="s">
        <v>181</v>
      </c>
      <c r="B476" s="11" t="s">
        <v>565</v>
      </c>
      <c r="C476" s="12"/>
      <c r="D476" s="7" t="s">
        <v>353</v>
      </c>
      <c r="E476" s="9" t="s">
        <v>354</v>
      </c>
      <c r="F476" s="9"/>
      <c r="G476" s="13"/>
      <c r="H476" s="13"/>
      <c r="I476" s="13"/>
      <c r="J476" s="13"/>
    </row>
    <row r="477" spans="1:10" s="16" customFormat="1" ht="15" x14ac:dyDescent="0.25">
      <c r="A477" s="3" t="s">
        <v>181</v>
      </c>
      <c r="B477" s="3" t="s">
        <v>565</v>
      </c>
      <c r="C477" s="14" t="s">
        <v>201</v>
      </c>
      <c r="D477" s="15" t="s">
        <v>202</v>
      </c>
      <c r="E477" s="14"/>
      <c r="F477" s="15"/>
      <c r="G477" s="1">
        <v>533345.54</v>
      </c>
      <c r="H477" s="1">
        <v>96589.18</v>
      </c>
      <c r="I477" s="1">
        <v>311357.48000000004</v>
      </c>
      <c r="J477" s="1">
        <f t="shared" ref="J477" si="231">SUM(G477:I477)</f>
        <v>941292.2</v>
      </c>
    </row>
    <row r="478" spans="1:10" ht="12.75" x14ac:dyDescent="0.2">
      <c r="A478" s="3" t="s">
        <v>181</v>
      </c>
      <c r="B478" s="3" t="s">
        <v>565</v>
      </c>
      <c r="C478" s="6" t="s">
        <v>201</v>
      </c>
      <c r="D478" s="6" t="s">
        <v>697</v>
      </c>
      <c r="E478" s="17"/>
      <c r="F478" s="17">
        <v>193.5</v>
      </c>
      <c r="G478" s="8">
        <v>2756.31</v>
      </c>
      <c r="H478" s="8">
        <v>499.17</v>
      </c>
      <c r="I478" s="8">
        <v>1609.08</v>
      </c>
      <c r="J478" s="8">
        <f t="shared" ref="J478" si="232">ROUND(J477/$F478,2)</f>
        <v>4864.5600000000004</v>
      </c>
    </row>
    <row r="479" spans="1:10" ht="12.75" x14ac:dyDescent="0.2">
      <c r="A479" s="3" t="str">
        <f>A478</f>
        <v>1430</v>
      </c>
      <c r="B479" s="3" t="str">
        <f>B478</f>
        <v>KIOWAEADS RE-1</v>
      </c>
      <c r="C479" s="51" t="str">
        <f>C478</f>
        <v xml:space="preserve">$ </v>
      </c>
      <c r="D479" s="6" t="s">
        <v>698</v>
      </c>
      <c r="F479" s="17">
        <v>211</v>
      </c>
      <c r="G479" s="8">
        <v>2527.6999999999998</v>
      </c>
      <c r="H479" s="8">
        <v>457.77</v>
      </c>
      <c r="I479" s="8">
        <v>1475.63</v>
      </c>
      <c r="J479" s="8">
        <f t="shared" ref="G479:J479" si="233">ROUND(J477/$F479,2)</f>
        <v>4461.1000000000004</v>
      </c>
    </row>
    <row r="480" spans="1:10" s="19" customFormat="1" ht="12.75" x14ac:dyDescent="0.2">
      <c r="A480" s="3" t="s">
        <v>181</v>
      </c>
      <c r="B480" s="3" t="s">
        <v>565</v>
      </c>
      <c r="C480" s="17" t="s">
        <v>200</v>
      </c>
      <c r="D480" s="2" t="s">
        <v>199</v>
      </c>
      <c r="E480" s="17"/>
      <c r="F480" s="17"/>
      <c r="G480" s="18">
        <v>13.320319013506433</v>
      </c>
      <c r="H480" s="18">
        <v>2.4123173334363965</v>
      </c>
      <c r="I480" s="18">
        <v>7.7761613246853987</v>
      </c>
      <c r="J480" s="18">
        <f>($J477/IC!$H477)*100</f>
        <v>23.508797671628226</v>
      </c>
    </row>
    <row r="481" spans="1:10" ht="12.75" x14ac:dyDescent="0.2">
      <c r="A481" s="3" t="s">
        <v>181</v>
      </c>
      <c r="B481" s="3" t="s">
        <v>565</v>
      </c>
      <c r="C481" s="6"/>
      <c r="D481" s="6"/>
      <c r="E481" s="17"/>
      <c r="F481" s="17"/>
      <c r="G481" s="8"/>
      <c r="H481" s="8"/>
      <c r="I481" s="8"/>
      <c r="J481" s="8"/>
    </row>
    <row r="482" spans="1:10" ht="12.75" x14ac:dyDescent="0.2">
      <c r="A482" s="11" t="s">
        <v>61</v>
      </c>
      <c r="B482" s="11" t="s">
        <v>566</v>
      </c>
      <c r="C482" s="12"/>
      <c r="D482" s="7" t="s">
        <v>353</v>
      </c>
      <c r="E482" s="9" t="s">
        <v>352</v>
      </c>
      <c r="F482" s="9"/>
      <c r="G482" s="13"/>
      <c r="H482" s="13"/>
      <c r="I482" s="13"/>
      <c r="J482" s="13"/>
    </row>
    <row r="483" spans="1:10" s="16" customFormat="1" ht="15" x14ac:dyDescent="0.25">
      <c r="A483" s="3" t="s">
        <v>61</v>
      </c>
      <c r="B483" s="3" t="s">
        <v>566</v>
      </c>
      <c r="C483" s="14" t="s">
        <v>201</v>
      </c>
      <c r="D483" s="15" t="s">
        <v>202</v>
      </c>
      <c r="E483" s="14"/>
      <c r="F483" s="15"/>
      <c r="G483" s="1">
        <v>384463.25</v>
      </c>
      <c r="H483" s="1">
        <v>68733.81</v>
      </c>
      <c r="I483" s="1">
        <v>77214.69</v>
      </c>
      <c r="J483" s="1">
        <f t="shared" ref="J483" si="234">SUM(G483:I483)</f>
        <v>530411.75</v>
      </c>
    </row>
    <row r="484" spans="1:10" ht="12.75" x14ac:dyDescent="0.2">
      <c r="A484" s="3" t="s">
        <v>61</v>
      </c>
      <c r="B484" s="3" t="s">
        <v>566</v>
      </c>
      <c r="C484" s="6" t="s">
        <v>201</v>
      </c>
      <c r="D484" s="6" t="s">
        <v>697</v>
      </c>
      <c r="E484" s="17"/>
      <c r="F484" s="17">
        <v>234.6</v>
      </c>
      <c r="G484" s="8">
        <v>1638.8</v>
      </c>
      <c r="H484" s="8">
        <v>292.98</v>
      </c>
      <c r="I484" s="8">
        <v>329.13</v>
      </c>
      <c r="J484" s="8">
        <f t="shared" ref="J484" si="235">ROUND(J483/$F484,2)</f>
        <v>2260.92</v>
      </c>
    </row>
    <row r="485" spans="1:10" ht="12.75" x14ac:dyDescent="0.2">
      <c r="A485" s="3" t="str">
        <f>A484</f>
        <v>1440</v>
      </c>
      <c r="B485" s="3" t="str">
        <f>B484</f>
        <v>KIOWAPLAINVIEW RE</v>
      </c>
      <c r="C485" s="51" t="str">
        <f>C484</f>
        <v xml:space="preserve">$ </v>
      </c>
      <c r="D485" s="6" t="s">
        <v>698</v>
      </c>
      <c r="F485" s="17">
        <v>419</v>
      </c>
      <c r="G485" s="8">
        <v>917.57</v>
      </c>
      <c r="H485" s="8">
        <v>164.04</v>
      </c>
      <c r="I485" s="8">
        <v>184.28</v>
      </c>
      <c r="J485" s="8">
        <f t="shared" ref="G485:J485" si="236">ROUND(J483/$F485,2)</f>
        <v>1265.9000000000001</v>
      </c>
    </row>
    <row r="486" spans="1:10" s="19" customFormat="1" ht="12.75" x14ac:dyDescent="0.2">
      <c r="A486" s="3" t="s">
        <v>61</v>
      </c>
      <c r="B486" s="3" t="s">
        <v>566</v>
      </c>
      <c r="C486" s="17" t="s">
        <v>200</v>
      </c>
      <c r="D486" s="2" t="s">
        <v>199</v>
      </c>
      <c r="E486" s="17"/>
      <c r="F486" s="17"/>
      <c r="G486" s="18">
        <v>11.831179718421287</v>
      </c>
      <c r="H486" s="18">
        <v>2.115162005319942</v>
      </c>
      <c r="I486" s="18">
        <v>2.3761461577723932</v>
      </c>
      <c r="J486" s="18">
        <f>($J483/IC!$H483)*100</f>
        <v>16.322487881513624</v>
      </c>
    </row>
    <row r="487" spans="1:10" ht="12.75" x14ac:dyDescent="0.2">
      <c r="A487" s="3" t="s">
        <v>61</v>
      </c>
      <c r="B487" s="3" t="s">
        <v>566</v>
      </c>
      <c r="C487" s="6"/>
      <c r="D487" s="6"/>
      <c r="E487" s="17"/>
      <c r="F487" s="17"/>
      <c r="G487" s="8"/>
      <c r="H487" s="8"/>
      <c r="I487" s="8"/>
      <c r="J487" s="8"/>
    </row>
    <row r="488" spans="1:10" ht="12.75" x14ac:dyDescent="0.2">
      <c r="A488" s="11" t="s">
        <v>113</v>
      </c>
      <c r="B488" s="11" t="s">
        <v>567</v>
      </c>
      <c r="C488" s="12"/>
      <c r="D488" s="7" t="s">
        <v>347</v>
      </c>
      <c r="E488" s="9" t="s">
        <v>351</v>
      </c>
      <c r="F488" s="9"/>
      <c r="G488" s="13"/>
      <c r="H488" s="13"/>
      <c r="I488" s="13"/>
      <c r="J488" s="13"/>
    </row>
    <row r="489" spans="1:10" s="16" customFormat="1" ht="15" x14ac:dyDescent="0.25">
      <c r="A489" s="3" t="s">
        <v>113</v>
      </c>
      <c r="B489" s="3" t="s">
        <v>567</v>
      </c>
      <c r="C489" s="14" t="s">
        <v>201</v>
      </c>
      <c r="D489" s="15" t="s">
        <v>202</v>
      </c>
      <c r="E489" s="14"/>
      <c r="F489" s="15"/>
      <c r="G489" s="1">
        <v>1180124.28</v>
      </c>
      <c r="H489" s="1">
        <v>122729.61</v>
      </c>
      <c r="I489" s="1">
        <v>691565.78</v>
      </c>
      <c r="J489" s="1">
        <f t="shared" ref="J489" si="237">SUM(G489:I489)</f>
        <v>1994419.6700000002</v>
      </c>
    </row>
    <row r="490" spans="1:10" ht="12.75" x14ac:dyDescent="0.2">
      <c r="A490" s="3" t="s">
        <v>113</v>
      </c>
      <c r="B490" s="3" t="s">
        <v>567</v>
      </c>
      <c r="C490" s="6" t="s">
        <v>201</v>
      </c>
      <c r="D490" s="6" t="s">
        <v>697</v>
      </c>
      <c r="E490" s="17"/>
      <c r="F490" s="17">
        <v>164</v>
      </c>
      <c r="G490" s="8">
        <v>7195.88</v>
      </c>
      <c r="H490" s="8">
        <v>748.35</v>
      </c>
      <c r="I490" s="8">
        <v>4216.8599999999997</v>
      </c>
      <c r="J490" s="8">
        <f t="shared" ref="J490" si="238">ROUND(J489/$F490,2)</f>
        <v>12161.1</v>
      </c>
    </row>
    <row r="491" spans="1:10" ht="12.75" x14ac:dyDescent="0.2">
      <c r="A491" s="3" t="str">
        <f>A490</f>
        <v>1450</v>
      </c>
      <c r="B491" s="3" t="str">
        <f>B490</f>
        <v>KIT CARRIBA-FLAGL</v>
      </c>
      <c r="C491" s="51" t="str">
        <f>C490</f>
        <v xml:space="preserve">$ </v>
      </c>
      <c r="D491" s="6" t="s">
        <v>698</v>
      </c>
      <c r="F491" s="17">
        <v>172</v>
      </c>
      <c r="G491" s="8">
        <v>6861.19</v>
      </c>
      <c r="H491" s="8">
        <v>713.54</v>
      </c>
      <c r="I491" s="8">
        <v>4020.73</v>
      </c>
      <c r="J491" s="8">
        <f t="shared" ref="G491:J491" si="239">ROUND(J489/$F491,2)</f>
        <v>11595.46</v>
      </c>
    </row>
    <row r="492" spans="1:10" s="19" customFormat="1" ht="12.75" x14ac:dyDescent="0.2">
      <c r="A492" s="3" t="s">
        <v>113</v>
      </c>
      <c r="B492" s="3" t="s">
        <v>567</v>
      </c>
      <c r="C492" s="17" t="s">
        <v>200</v>
      </c>
      <c r="D492" s="2" t="s">
        <v>199</v>
      </c>
      <c r="E492" s="17"/>
      <c r="F492" s="17"/>
      <c r="G492" s="18">
        <v>29.342438151889702</v>
      </c>
      <c r="H492" s="18">
        <v>3.0515311411358672</v>
      </c>
      <c r="I492" s="18">
        <v>17.19499079165913</v>
      </c>
      <c r="J492" s="18">
        <f>($J489/IC!$H489)*100</f>
        <v>49.5889600846847</v>
      </c>
    </row>
    <row r="493" spans="1:10" ht="12.75" x14ac:dyDescent="0.2">
      <c r="A493" s="3" t="s">
        <v>113</v>
      </c>
      <c r="B493" s="3" t="s">
        <v>567</v>
      </c>
      <c r="C493" s="6"/>
      <c r="D493" s="6"/>
      <c r="E493" s="17"/>
      <c r="F493" s="17"/>
      <c r="G493" s="8"/>
      <c r="H493" s="8"/>
      <c r="I493" s="8"/>
      <c r="J493" s="8"/>
    </row>
    <row r="494" spans="1:10" ht="12.75" x14ac:dyDescent="0.2">
      <c r="A494" s="11" t="s">
        <v>82</v>
      </c>
      <c r="B494" s="11" t="s">
        <v>568</v>
      </c>
      <c r="C494" s="12"/>
      <c r="D494" s="7" t="s">
        <v>347</v>
      </c>
      <c r="E494" s="9" t="s">
        <v>350</v>
      </c>
      <c r="F494" s="9"/>
      <c r="G494" s="13"/>
      <c r="H494" s="13"/>
      <c r="I494" s="13"/>
      <c r="J494" s="13"/>
    </row>
    <row r="495" spans="1:10" s="16" customFormat="1" ht="15" x14ac:dyDescent="0.25">
      <c r="A495" s="3" t="s">
        <v>82</v>
      </c>
      <c r="B495" s="3" t="s">
        <v>568</v>
      </c>
      <c r="C495" s="14" t="s">
        <v>201</v>
      </c>
      <c r="D495" s="15" t="s">
        <v>202</v>
      </c>
      <c r="E495" s="14"/>
      <c r="F495" s="15"/>
      <c r="G495" s="1">
        <v>1113810.8899999999</v>
      </c>
      <c r="H495" s="1">
        <v>0</v>
      </c>
      <c r="I495" s="1">
        <v>153940.63999999998</v>
      </c>
      <c r="J495" s="1">
        <f t="shared" ref="J495" si="240">SUM(G495:I495)</f>
        <v>1267751.5299999998</v>
      </c>
    </row>
    <row r="496" spans="1:10" ht="12.75" x14ac:dyDescent="0.2">
      <c r="A496" s="3" t="s">
        <v>82</v>
      </c>
      <c r="B496" s="3" t="s">
        <v>568</v>
      </c>
      <c r="C496" s="6" t="s">
        <v>201</v>
      </c>
      <c r="D496" s="6" t="s">
        <v>697</v>
      </c>
      <c r="E496" s="17"/>
      <c r="F496" s="17">
        <v>136.5</v>
      </c>
      <c r="G496" s="8">
        <v>8159.79</v>
      </c>
      <c r="H496" s="8">
        <v>0</v>
      </c>
      <c r="I496" s="8">
        <v>1127.77</v>
      </c>
      <c r="J496" s="8">
        <f t="shared" ref="J496" si="241">ROUND(J495/$F496,2)</f>
        <v>9287.56</v>
      </c>
    </row>
    <row r="497" spans="1:10" ht="12.75" x14ac:dyDescent="0.2">
      <c r="A497" s="3" t="str">
        <f>A496</f>
        <v>1460</v>
      </c>
      <c r="B497" s="3" t="str">
        <f>B496</f>
        <v>KIT CHI PLAINS R-</v>
      </c>
      <c r="C497" s="51" t="str">
        <f>C496</f>
        <v xml:space="preserve">$ </v>
      </c>
      <c r="D497" s="6" t="s">
        <v>698</v>
      </c>
      <c r="F497" s="17">
        <v>129</v>
      </c>
      <c r="G497" s="8">
        <v>8634.19</v>
      </c>
      <c r="H497" s="8">
        <v>0</v>
      </c>
      <c r="I497" s="8">
        <v>1193.3399999999999</v>
      </c>
      <c r="J497" s="8">
        <f t="shared" ref="G497:J497" si="242">ROUND(J495/$F497,2)</f>
        <v>9827.5300000000007</v>
      </c>
    </row>
    <row r="498" spans="1:10" s="19" customFormat="1" ht="12.75" x14ac:dyDescent="0.2">
      <c r="A498" s="3" t="s">
        <v>82</v>
      </c>
      <c r="B498" s="3" t="s">
        <v>568</v>
      </c>
      <c r="C498" s="17" t="s">
        <v>200</v>
      </c>
      <c r="D498" s="2" t="s">
        <v>199</v>
      </c>
      <c r="E498" s="17"/>
      <c r="F498" s="17"/>
      <c r="G498" s="18">
        <v>36.665223235879068</v>
      </c>
      <c r="H498" s="18">
        <v>0</v>
      </c>
      <c r="I498" s="18">
        <v>5.0675280528762787</v>
      </c>
      <c r="J498" s="18">
        <f>($J495/IC!$H495)*100</f>
        <v>41.732751288755345</v>
      </c>
    </row>
    <row r="499" spans="1:10" ht="12.75" x14ac:dyDescent="0.2">
      <c r="A499" s="3" t="s">
        <v>82</v>
      </c>
      <c r="B499" s="3" t="s">
        <v>568</v>
      </c>
      <c r="C499" s="6"/>
      <c r="D499" s="6"/>
      <c r="E499" s="17"/>
      <c r="F499" s="17"/>
      <c r="G499" s="8"/>
      <c r="H499" s="8"/>
      <c r="I499" s="8"/>
      <c r="J499" s="8"/>
    </row>
    <row r="500" spans="1:10" ht="12.75" x14ac:dyDescent="0.2">
      <c r="A500" s="11" t="s">
        <v>96</v>
      </c>
      <c r="B500" s="11" t="s">
        <v>569</v>
      </c>
      <c r="C500" s="12"/>
      <c r="D500" s="7" t="s">
        <v>347</v>
      </c>
      <c r="E500" s="9" t="s">
        <v>349</v>
      </c>
      <c r="F500" s="9"/>
      <c r="G500" s="13"/>
      <c r="H500" s="13"/>
      <c r="I500" s="13"/>
      <c r="J500" s="13"/>
    </row>
    <row r="501" spans="1:10" s="16" customFormat="1" ht="15" x14ac:dyDescent="0.25">
      <c r="A501" s="3" t="s">
        <v>96</v>
      </c>
      <c r="B501" s="3" t="s">
        <v>569</v>
      </c>
      <c r="C501" s="14" t="s">
        <v>201</v>
      </c>
      <c r="D501" s="15" t="s">
        <v>202</v>
      </c>
      <c r="E501" s="14"/>
      <c r="F501" s="15"/>
      <c r="G501" s="1">
        <v>791075.98</v>
      </c>
      <c r="H501" s="1">
        <v>89641.600000000006</v>
      </c>
      <c r="I501" s="1">
        <v>356674.02999999997</v>
      </c>
      <c r="J501" s="1">
        <f t="shared" ref="J501" si="243">SUM(G501:I501)</f>
        <v>1237391.6099999999</v>
      </c>
    </row>
    <row r="502" spans="1:10" ht="12.75" x14ac:dyDescent="0.2">
      <c r="A502" s="3" t="s">
        <v>96</v>
      </c>
      <c r="B502" s="3" t="s">
        <v>569</v>
      </c>
      <c r="C502" s="6" t="s">
        <v>201</v>
      </c>
      <c r="D502" s="6" t="s">
        <v>697</v>
      </c>
      <c r="E502" s="17"/>
      <c r="F502" s="17">
        <v>211.4</v>
      </c>
      <c r="G502" s="8">
        <v>3742.08</v>
      </c>
      <c r="H502" s="8">
        <v>424.04</v>
      </c>
      <c r="I502" s="8">
        <v>1687.2</v>
      </c>
      <c r="J502" s="8">
        <f t="shared" ref="J502" si="244">ROUND(J501/$F502,2)</f>
        <v>5853.32</v>
      </c>
    </row>
    <row r="503" spans="1:10" ht="12.75" x14ac:dyDescent="0.2">
      <c r="A503" s="3" t="str">
        <f>A502</f>
        <v>1480</v>
      </c>
      <c r="B503" s="3" t="str">
        <f>B502</f>
        <v>KIT CSTRATTON R-4</v>
      </c>
      <c r="C503" s="51" t="str">
        <f>C502</f>
        <v xml:space="preserve">$ </v>
      </c>
      <c r="D503" s="6" t="s">
        <v>698</v>
      </c>
      <c r="F503" s="17">
        <v>222</v>
      </c>
      <c r="G503" s="8">
        <v>3563.41</v>
      </c>
      <c r="H503" s="8">
        <v>403.79</v>
      </c>
      <c r="I503" s="8">
        <v>1606.64</v>
      </c>
      <c r="J503" s="8">
        <f t="shared" ref="G503:J503" si="245">ROUND(J501/$F503,2)</f>
        <v>5573.84</v>
      </c>
    </row>
    <row r="504" spans="1:10" s="19" customFormat="1" ht="12.75" x14ac:dyDescent="0.2">
      <c r="A504" s="3" t="s">
        <v>96</v>
      </c>
      <c r="B504" s="3" t="s">
        <v>569</v>
      </c>
      <c r="C504" s="17" t="s">
        <v>200</v>
      </c>
      <c r="D504" s="2" t="s">
        <v>199</v>
      </c>
      <c r="E504" s="17"/>
      <c r="F504" s="17"/>
      <c r="G504" s="18">
        <v>18.541036513614916</v>
      </c>
      <c r="H504" s="18">
        <v>2.1009968963270294</v>
      </c>
      <c r="I504" s="18">
        <v>8.3596347011929009</v>
      </c>
      <c r="J504" s="18">
        <f>($J501/IC!$H501)*100</f>
        <v>29.001668111134844</v>
      </c>
    </row>
    <row r="505" spans="1:10" ht="12.75" x14ac:dyDescent="0.2">
      <c r="A505" s="3" t="s">
        <v>96</v>
      </c>
      <c r="B505" s="3" t="s">
        <v>569</v>
      </c>
      <c r="C505" s="6"/>
      <c r="D505" s="6"/>
      <c r="E505" s="17"/>
      <c r="F505" s="17"/>
      <c r="G505" s="8"/>
      <c r="H505" s="8"/>
      <c r="I505" s="8"/>
      <c r="J505" s="8"/>
    </row>
    <row r="506" spans="1:10" ht="12.75" x14ac:dyDescent="0.2">
      <c r="A506" s="11" t="s">
        <v>41</v>
      </c>
      <c r="B506" s="11" t="s">
        <v>570</v>
      </c>
      <c r="C506" s="12"/>
      <c r="D506" s="7" t="s">
        <v>347</v>
      </c>
      <c r="E506" s="9" t="s">
        <v>348</v>
      </c>
      <c r="F506" s="9"/>
      <c r="G506" s="13"/>
      <c r="H506" s="13"/>
      <c r="I506" s="13"/>
      <c r="J506" s="13"/>
    </row>
    <row r="507" spans="1:10" s="16" customFormat="1" ht="15" x14ac:dyDescent="0.25">
      <c r="A507" s="3" t="s">
        <v>41</v>
      </c>
      <c r="B507" s="3" t="s">
        <v>570</v>
      </c>
      <c r="C507" s="14" t="s">
        <v>201</v>
      </c>
      <c r="D507" s="15" t="s">
        <v>202</v>
      </c>
      <c r="E507" s="14"/>
      <c r="F507" s="15"/>
      <c r="G507" s="1">
        <v>657375.59</v>
      </c>
      <c r="H507" s="1">
        <v>50018.16</v>
      </c>
      <c r="I507" s="1">
        <v>179551.58000000002</v>
      </c>
      <c r="J507" s="1">
        <f t="shared" ref="J507" si="246">SUM(G507:I507)</f>
        <v>886945.33000000007</v>
      </c>
    </row>
    <row r="508" spans="1:10" ht="12.75" x14ac:dyDescent="0.2">
      <c r="A508" s="3" t="s">
        <v>41</v>
      </c>
      <c r="B508" s="3" t="s">
        <v>570</v>
      </c>
      <c r="C508" s="6" t="s">
        <v>201</v>
      </c>
      <c r="D508" s="6" t="s">
        <v>697</v>
      </c>
      <c r="E508" s="17"/>
      <c r="F508" s="17">
        <v>108</v>
      </c>
      <c r="G508" s="8">
        <v>6086.81</v>
      </c>
      <c r="H508" s="8">
        <v>463.13</v>
      </c>
      <c r="I508" s="8">
        <v>1662.51</v>
      </c>
      <c r="J508" s="8">
        <f t="shared" ref="J508" si="247">ROUND(J507/$F508,2)</f>
        <v>8212.4599999999991</v>
      </c>
    </row>
    <row r="509" spans="1:10" ht="12.75" x14ac:dyDescent="0.2">
      <c r="A509" s="3" t="str">
        <f>A508</f>
        <v>1490</v>
      </c>
      <c r="B509" s="3" t="str">
        <f>B508</f>
        <v>KIT CBETHUNE R-5</v>
      </c>
      <c r="C509" s="51" t="str">
        <f>C508</f>
        <v xml:space="preserve">$ </v>
      </c>
      <c r="D509" s="6" t="s">
        <v>698</v>
      </c>
      <c r="F509" s="17">
        <v>108</v>
      </c>
      <c r="G509" s="8">
        <v>6086.81</v>
      </c>
      <c r="H509" s="8">
        <v>463.13</v>
      </c>
      <c r="I509" s="8">
        <v>1662.51</v>
      </c>
      <c r="J509" s="8">
        <f t="shared" ref="G509:J509" si="248">ROUND(J507/$F509,2)</f>
        <v>8212.4599999999991</v>
      </c>
    </row>
    <row r="510" spans="1:10" s="19" customFormat="1" ht="12.75" x14ac:dyDescent="0.2">
      <c r="A510" s="3" t="s">
        <v>41</v>
      </c>
      <c r="B510" s="3" t="s">
        <v>570</v>
      </c>
      <c r="C510" s="17" t="s">
        <v>200</v>
      </c>
      <c r="D510" s="2" t="s">
        <v>199</v>
      </c>
      <c r="E510" s="17"/>
      <c r="F510" s="17"/>
      <c r="G510" s="18">
        <v>20.313978063648904</v>
      </c>
      <c r="H510" s="18">
        <v>1.5456427352650579</v>
      </c>
      <c r="I510" s="18">
        <v>5.5484367124333014</v>
      </c>
      <c r="J510" s="18">
        <f>($J507/IC!$H507)*100</f>
        <v>27.408057511347266</v>
      </c>
    </row>
    <row r="511" spans="1:10" ht="12.75" x14ac:dyDescent="0.2">
      <c r="A511" s="3" t="s">
        <v>41</v>
      </c>
      <c r="B511" s="3" t="s">
        <v>570</v>
      </c>
      <c r="C511" s="6"/>
      <c r="D511" s="6"/>
      <c r="E511" s="17"/>
      <c r="F511" s="17"/>
      <c r="G511" s="8"/>
      <c r="H511" s="8"/>
      <c r="I511" s="8"/>
      <c r="J511" s="8"/>
    </row>
    <row r="512" spans="1:10" ht="12.75" x14ac:dyDescent="0.2">
      <c r="A512" s="11" t="s">
        <v>5</v>
      </c>
      <c r="B512" s="11" t="s">
        <v>571</v>
      </c>
      <c r="C512" s="12"/>
      <c r="D512" s="7" t="s">
        <v>347</v>
      </c>
      <c r="E512" s="9" t="s">
        <v>346</v>
      </c>
      <c r="F512" s="9"/>
      <c r="G512" s="13"/>
      <c r="H512" s="13"/>
      <c r="I512" s="13"/>
      <c r="J512" s="13"/>
    </row>
    <row r="513" spans="1:10" s="16" customFormat="1" ht="15" x14ac:dyDescent="0.25">
      <c r="A513" s="3" t="s">
        <v>5</v>
      </c>
      <c r="B513" s="3" t="s">
        <v>571</v>
      </c>
      <c r="C513" s="14" t="s">
        <v>201</v>
      </c>
      <c r="D513" s="15" t="s">
        <v>202</v>
      </c>
      <c r="E513" s="14"/>
      <c r="F513" s="15"/>
      <c r="G513" s="1">
        <v>3229191.05</v>
      </c>
      <c r="H513" s="1">
        <v>342931.95</v>
      </c>
      <c r="I513" s="1">
        <v>513942.22000000003</v>
      </c>
      <c r="J513" s="1">
        <f t="shared" ref="J513" si="249">SUM(G513:I513)</f>
        <v>4086065.22</v>
      </c>
    </row>
    <row r="514" spans="1:10" ht="12.75" x14ac:dyDescent="0.2">
      <c r="A514" s="3" t="s">
        <v>5</v>
      </c>
      <c r="B514" s="3" t="s">
        <v>571</v>
      </c>
      <c r="C514" s="6" t="s">
        <v>201</v>
      </c>
      <c r="D514" s="6" t="s">
        <v>697</v>
      </c>
      <c r="E514" s="17"/>
      <c r="F514" s="17">
        <v>725</v>
      </c>
      <c r="G514" s="8">
        <v>4454.0600000000004</v>
      </c>
      <c r="H514" s="8">
        <v>473.01</v>
      </c>
      <c r="I514" s="8">
        <v>708.89</v>
      </c>
      <c r="J514" s="8">
        <f t="shared" ref="J514" si="250">ROUND(J513/$F514,2)</f>
        <v>5635.95</v>
      </c>
    </row>
    <row r="515" spans="1:10" ht="12.75" x14ac:dyDescent="0.2">
      <c r="A515" s="3" t="str">
        <f>A514</f>
        <v>1500</v>
      </c>
      <c r="B515" s="3" t="str">
        <f>B514</f>
        <v>KIT CBURLINGTON R</v>
      </c>
      <c r="C515" s="51" t="str">
        <f>C514</f>
        <v xml:space="preserve">$ </v>
      </c>
      <c r="D515" s="6" t="s">
        <v>698</v>
      </c>
      <c r="F515" s="17">
        <v>762</v>
      </c>
      <c r="G515" s="8">
        <v>4237.78</v>
      </c>
      <c r="H515" s="8">
        <v>450.04</v>
      </c>
      <c r="I515" s="8">
        <v>674.46</v>
      </c>
      <c r="J515" s="8">
        <f t="shared" ref="G515:J515" si="251">ROUND(J513/$F515,2)</f>
        <v>5362.29</v>
      </c>
    </row>
    <row r="516" spans="1:10" s="19" customFormat="1" ht="12.75" x14ac:dyDescent="0.2">
      <c r="A516" s="3" t="s">
        <v>5</v>
      </c>
      <c r="B516" s="3" t="s">
        <v>571</v>
      </c>
      <c r="C516" s="17" t="s">
        <v>200</v>
      </c>
      <c r="D516" s="2" t="s">
        <v>199</v>
      </c>
      <c r="E516" s="17"/>
      <c r="F516" s="17"/>
      <c r="G516" s="18">
        <v>30.612268123607873</v>
      </c>
      <c r="H516" s="18">
        <v>3.2509457133394726</v>
      </c>
      <c r="I516" s="18">
        <v>4.8720985519522815</v>
      </c>
      <c r="J516" s="18">
        <f>($J513/IC!$H513)*100</f>
        <v>38.735312388899629</v>
      </c>
    </row>
    <row r="517" spans="1:10" ht="12.75" x14ac:dyDescent="0.2">
      <c r="A517" s="3" t="s">
        <v>5</v>
      </c>
      <c r="B517" s="3" t="s">
        <v>571</v>
      </c>
      <c r="C517" s="6"/>
      <c r="D517" s="6"/>
      <c r="E517" s="17"/>
      <c r="F517" s="17"/>
      <c r="G517" s="8"/>
      <c r="H517" s="8"/>
      <c r="I517" s="8"/>
      <c r="J517" s="8"/>
    </row>
    <row r="518" spans="1:10" ht="12.75" x14ac:dyDescent="0.2">
      <c r="A518" s="11" t="s">
        <v>133</v>
      </c>
      <c r="B518" s="11" t="s">
        <v>572</v>
      </c>
      <c r="C518" s="12"/>
      <c r="D518" s="7" t="s">
        <v>345</v>
      </c>
      <c r="E518" s="9" t="s">
        <v>344</v>
      </c>
      <c r="F518" s="9"/>
      <c r="G518" s="13"/>
      <c r="H518" s="13"/>
      <c r="I518" s="13"/>
      <c r="J518" s="13"/>
    </row>
    <row r="519" spans="1:10" s="16" customFormat="1" ht="15" x14ac:dyDescent="0.25">
      <c r="A519" s="3" t="s">
        <v>133</v>
      </c>
      <c r="B519" s="3" t="s">
        <v>572</v>
      </c>
      <c r="C519" s="14" t="s">
        <v>201</v>
      </c>
      <c r="D519" s="15" t="s">
        <v>202</v>
      </c>
      <c r="E519" s="14"/>
      <c r="F519" s="15"/>
      <c r="G519" s="1">
        <v>10339260.049999999</v>
      </c>
      <c r="H519" s="1">
        <v>392192.11</v>
      </c>
      <c r="I519" s="1">
        <v>2169695.94</v>
      </c>
      <c r="J519" s="1">
        <f t="shared" ref="J519" si="252">SUM(G519:I519)</f>
        <v>12901148.099999998</v>
      </c>
    </row>
    <row r="520" spans="1:10" ht="12.75" x14ac:dyDescent="0.2">
      <c r="A520" s="3" t="s">
        <v>133</v>
      </c>
      <c r="B520" s="3" t="s">
        <v>572</v>
      </c>
      <c r="C520" s="6" t="s">
        <v>201</v>
      </c>
      <c r="D520" s="6" t="s">
        <v>697</v>
      </c>
      <c r="E520" s="17"/>
      <c r="F520" s="17">
        <v>978.9</v>
      </c>
      <c r="G520" s="8">
        <v>10562.12</v>
      </c>
      <c r="H520" s="8">
        <v>400.65</v>
      </c>
      <c r="I520" s="8">
        <v>2216.46</v>
      </c>
      <c r="J520" s="8">
        <f t="shared" ref="J520" si="253">ROUND(J519/$F520,2)</f>
        <v>13179.23</v>
      </c>
    </row>
    <row r="521" spans="1:10" ht="12.75" x14ac:dyDescent="0.2">
      <c r="A521" s="3" t="str">
        <f>A520</f>
        <v>1510</v>
      </c>
      <c r="B521" s="3" t="str">
        <f>B520</f>
        <v xml:space="preserve">LAKELAKE COUNTY </v>
      </c>
      <c r="C521" s="51" t="str">
        <f>C520</f>
        <v xml:space="preserve">$ </v>
      </c>
      <c r="D521" s="6" t="s">
        <v>698</v>
      </c>
      <c r="F521" s="17">
        <v>982</v>
      </c>
      <c r="G521" s="8">
        <v>10528.78</v>
      </c>
      <c r="H521" s="8">
        <v>399.38</v>
      </c>
      <c r="I521" s="8">
        <v>2209.4699999999998</v>
      </c>
      <c r="J521" s="8">
        <f t="shared" ref="G521:J521" si="254">ROUND(J519/$F521,2)</f>
        <v>13137.63</v>
      </c>
    </row>
    <row r="522" spans="1:10" s="19" customFormat="1" ht="12.75" x14ac:dyDescent="0.2">
      <c r="A522" s="3" t="s">
        <v>133</v>
      </c>
      <c r="B522" s="3" t="s">
        <v>572</v>
      </c>
      <c r="C522" s="17" t="s">
        <v>200</v>
      </c>
      <c r="D522" s="2" t="s">
        <v>199</v>
      </c>
      <c r="E522" s="17"/>
      <c r="F522" s="17"/>
      <c r="G522" s="18">
        <v>45.281315345759381</v>
      </c>
      <c r="H522" s="18">
        <v>1.717625296505503</v>
      </c>
      <c r="I522" s="18">
        <v>9.5022937413740571</v>
      </c>
      <c r="J522" s="18">
        <f>($J519/IC!$H519)*100</f>
        <v>56.501234383638931</v>
      </c>
    </row>
    <row r="523" spans="1:10" ht="12.75" x14ac:dyDescent="0.2">
      <c r="A523" s="3" t="s">
        <v>133</v>
      </c>
      <c r="B523" s="3" t="s">
        <v>572</v>
      </c>
      <c r="C523" s="6"/>
      <c r="D523" s="6"/>
      <c r="E523" s="17"/>
      <c r="F523" s="17"/>
      <c r="G523" s="8"/>
      <c r="H523" s="8"/>
      <c r="I523" s="8"/>
      <c r="J523" s="8"/>
    </row>
    <row r="524" spans="1:10" ht="12.75" x14ac:dyDescent="0.2">
      <c r="A524" s="11" t="s">
        <v>70</v>
      </c>
      <c r="B524" s="11" t="s">
        <v>573</v>
      </c>
      <c r="C524" s="12"/>
      <c r="D524" s="7" t="s">
        <v>341</v>
      </c>
      <c r="E524" s="9" t="s">
        <v>343</v>
      </c>
      <c r="F524" s="9"/>
      <c r="G524" s="13"/>
      <c r="H524" s="13"/>
      <c r="I524" s="13"/>
      <c r="J524" s="13"/>
    </row>
    <row r="525" spans="1:10" s="16" customFormat="1" ht="15" x14ac:dyDescent="0.25">
      <c r="A525" s="3" t="s">
        <v>70</v>
      </c>
      <c r="B525" s="3" t="s">
        <v>573</v>
      </c>
      <c r="C525" s="14" t="s">
        <v>201</v>
      </c>
      <c r="D525" s="15" t="s">
        <v>202</v>
      </c>
      <c r="E525" s="14"/>
      <c r="F525" s="15"/>
      <c r="G525" s="1">
        <v>34760702.079999998</v>
      </c>
      <c r="H525" s="1">
        <v>3366642.32</v>
      </c>
      <c r="I525" s="1">
        <v>9698188.4400000013</v>
      </c>
      <c r="J525" s="1">
        <f t="shared" ref="J525" si="255">SUM(G525:I525)</f>
        <v>47825532.840000004</v>
      </c>
    </row>
    <row r="526" spans="1:10" ht="12.75" x14ac:dyDescent="0.2">
      <c r="A526" s="3" t="s">
        <v>70</v>
      </c>
      <c r="B526" s="3" t="s">
        <v>573</v>
      </c>
      <c r="C526" s="6" t="s">
        <v>201</v>
      </c>
      <c r="D526" s="6" t="s">
        <v>697</v>
      </c>
      <c r="E526" s="17"/>
      <c r="F526" s="17">
        <v>5493.02</v>
      </c>
      <c r="G526" s="8">
        <v>6328.16</v>
      </c>
      <c r="H526" s="8">
        <v>612.89</v>
      </c>
      <c r="I526" s="8">
        <v>1765.55</v>
      </c>
      <c r="J526" s="8">
        <f t="shared" ref="J526" si="256">ROUND(J525/$F526,2)</f>
        <v>8706.6</v>
      </c>
    </row>
    <row r="527" spans="1:10" ht="12.75" x14ac:dyDescent="0.2">
      <c r="A527" s="3" t="str">
        <f>A526</f>
        <v>1520</v>
      </c>
      <c r="B527" s="3" t="str">
        <f>B526</f>
        <v>LA PLDURANGO 9-R</v>
      </c>
      <c r="C527" s="51" t="str">
        <f>C526</f>
        <v xml:space="preserve">$ </v>
      </c>
      <c r="D527" s="6" t="s">
        <v>698</v>
      </c>
      <c r="F527" s="17">
        <v>5595</v>
      </c>
      <c r="G527" s="8">
        <v>6212.82</v>
      </c>
      <c r="H527" s="8">
        <v>601.72</v>
      </c>
      <c r="I527" s="8">
        <v>1733.37</v>
      </c>
      <c r="J527" s="8">
        <f t="shared" ref="G527:J527" si="257">ROUND(J525/$F527,2)</f>
        <v>8547.91</v>
      </c>
    </row>
    <row r="528" spans="1:10" s="19" customFormat="1" ht="12.75" x14ac:dyDescent="0.2">
      <c r="A528" s="3" t="s">
        <v>70</v>
      </c>
      <c r="B528" s="3" t="s">
        <v>573</v>
      </c>
      <c r="C528" s="17" t="s">
        <v>200</v>
      </c>
      <c r="D528" s="2" t="s">
        <v>199</v>
      </c>
      <c r="E528" s="17"/>
      <c r="F528" s="17"/>
      <c r="G528" s="18">
        <v>34.345120998495176</v>
      </c>
      <c r="H528" s="18">
        <v>3.3263924754149987</v>
      </c>
      <c r="I528" s="18">
        <v>9.5822418854322287</v>
      </c>
      <c r="J528" s="18">
        <f>($J525/IC!$H525)*100</f>
        <v>47.253755359342406</v>
      </c>
    </row>
    <row r="529" spans="1:10" ht="12.75" x14ac:dyDescent="0.2">
      <c r="A529" s="3" t="s">
        <v>70</v>
      </c>
      <c r="B529" s="3" t="s">
        <v>573</v>
      </c>
      <c r="C529" s="6"/>
      <c r="D529" s="6"/>
      <c r="E529" s="17"/>
      <c r="F529" s="17"/>
      <c r="G529" s="8"/>
      <c r="H529" s="8"/>
      <c r="I529" s="8"/>
      <c r="J529" s="8"/>
    </row>
    <row r="530" spans="1:10" ht="12.75" x14ac:dyDescent="0.2">
      <c r="A530" s="11" t="s">
        <v>120</v>
      </c>
      <c r="B530" s="11" t="s">
        <v>574</v>
      </c>
      <c r="C530" s="12"/>
      <c r="D530" s="7" t="s">
        <v>341</v>
      </c>
      <c r="E530" s="9" t="s">
        <v>342</v>
      </c>
      <c r="F530" s="9"/>
      <c r="G530" s="13"/>
      <c r="H530" s="13"/>
      <c r="I530" s="13"/>
      <c r="J530" s="13"/>
    </row>
    <row r="531" spans="1:10" s="16" customFormat="1" ht="15" x14ac:dyDescent="0.25">
      <c r="A531" s="3" t="s">
        <v>120</v>
      </c>
      <c r="B531" s="3" t="s">
        <v>574</v>
      </c>
      <c r="C531" s="14" t="s">
        <v>201</v>
      </c>
      <c r="D531" s="15" t="s">
        <v>202</v>
      </c>
      <c r="E531" s="14"/>
      <c r="F531" s="15"/>
      <c r="G531" s="1">
        <v>7478110.1099999994</v>
      </c>
      <c r="H531" s="1">
        <v>723535.59</v>
      </c>
      <c r="I531" s="1">
        <v>1203137.9000000001</v>
      </c>
      <c r="J531" s="1">
        <f t="shared" ref="J531" si="258">SUM(G531:I531)</f>
        <v>9404783.5999999996</v>
      </c>
    </row>
    <row r="532" spans="1:10" ht="12.75" x14ac:dyDescent="0.2">
      <c r="A532" s="3" t="s">
        <v>120</v>
      </c>
      <c r="B532" s="3" t="s">
        <v>574</v>
      </c>
      <c r="C532" s="6" t="s">
        <v>201</v>
      </c>
      <c r="D532" s="6" t="s">
        <v>697</v>
      </c>
      <c r="E532" s="17"/>
      <c r="F532" s="17">
        <v>1364.3</v>
      </c>
      <c r="G532" s="8">
        <v>5481.28</v>
      </c>
      <c r="H532" s="8">
        <v>530.33000000000004</v>
      </c>
      <c r="I532" s="8">
        <v>881.87</v>
      </c>
      <c r="J532" s="8">
        <f t="shared" ref="J532" si="259">ROUND(J531/$F532,2)</f>
        <v>6893.49</v>
      </c>
    </row>
    <row r="533" spans="1:10" ht="12.75" x14ac:dyDescent="0.2">
      <c r="A533" s="3" t="str">
        <f>A532</f>
        <v>1530</v>
      </c>
      <c r="B533" s="3" t="str">
        <f>B532</f>
        <v xml:space="preserve">LA PLBAYFIELD 10 </v>
      </c>
      <c r="C533" s="51" t="str">
        <f>C532</f>
        <v xml:space="preserve">$ </v>
      </c>
      <c r="D533" s="6" t="s">
        <v>698</v>
      </c>
      <c r="F533" s="17">
        <v>1281</v>
      </c>
      <c r="G533" s="8">
        <v>5837.71</v>
      </c>
      <c r="H533" s="8">
        <v>564.82000000000005</v>
      </c>
      <c r="I533" s="8">
        <v>939.22</v>
      </c>
      <c r="J533" s="8">
        <f t="shared" ref="G533:J533" si="260">ROUND(J531/$F533,2)</f>
        <v>7341.75</v>
      </c>
    </row>
    <row r="534" spans="1:10" s="19" customFormat="1" ht="12.75" x14ac:dyDescent="0.2">
      <c r="A534" s="3" t="s">
        <v>120</v>
      </c>
      <c r="B534" s="3" t="s">
        <v>574</v>
      </c>
      <c r="C534" s="17" t="s">
        <v>200</v>
      </c>
      <c r="D534" s="2" t="s">
        <v>199</v>
      </c>
      <c r="E534" s="17"/>
      <c r="F534" s="17"/>
      <c r="G534" s="18">
        <v>32.472345729980447</v>
      </c>
      <c r="H534" s="18">
        <v>3.1418229313054855</v>
      </c>
      <c r="I534" s="18">
        <v>5.2244095466578599</v>
      </c>
      <c r="J534" s="18">
        <f>($J531/IC!$H531)*100</f>
        <v>40.838578207943797</v>
      </c>
    </row>
    <row r="535" spans="1:10" ht="12.75" x14ac:dyDescent="0.2">
      <c r="A535" s="3" t="s">
        <v>120</v>
      </c>
      <c r="B535" s="3" t="s">
        <v>574</v>
      </c>
      <c r="C535" s="6"/>
      <c r="D535" s="6"/>
      <c r="E535" s="17"/>
      <c r="F535" s="17"/>
      <c r="G535" s="8"/>
      <c r="H535" s="8"/>
      <c r="I535" s="8"/>
      <c r="J535" s="8"/>
    </row>
    <row r="536" spans="1:10" ht="12.75" x14ac:dyDescent="0.2">
      <c r="A536" s="11" t="s">
        <v>168</v>
      </c>
      <c r="B536" s="11" t="s">
        <v>575</v>
      </c>
      <c r="C536" s="12"/>
      <c r="D536" s="7" t="s">
        <v>341</v>
      </c>
      <c r="E536" s="9" t="s">
        <v>340</v>
      </c>
      <c r="F536" s="9"/>
      <c r="G536" s="13"/>
      <c r="H536" s="13"/>
      <c r="I536" s="13"/>
      <c r="J536" s="13"/>
    </row>
    <row r="537" spans="1:10" s="16" customFormat="1" ht="15" x14ac:dyDescent="0.25">
      <c r="A537" s="3" t="s">
        <v>168</v>
      </c>
      <c r="B537" s="3" t="s">
        <v>575</v>
      </c>
      <c r="C537" s="14" t="s">
        <v>201</v>
      </c>
      <c r="D537" s="15" t="s">
        <v>202</v>
      </c>
      <c r="E537" s="14"/>
      <c r="F537" s="15"/>
      <c r="G537" s="1">
        <v>6741412.7700000005</v>
      </c>
      <c r="H537" s="1">
        <v>495169.33999999997</v>
      </c>
      <c r="I537" s="1">
        <v>927168.16000000015</v>
      </c>
      <c r="J537" s="1">
        <f t="shared" ref="J537" si="261">SUM(G537:I537)</f>
        <v>8163750.2700000005</v>
      </c>
    </row>
    <row r="538" spans="1:10" ht="12.75" x14ac:dyDescent="0.2">
      <c r="A538" s="3" t="s">
        <v>168</v>
      </c>
      <c r="B538" s="3" t="s">
        <v>575</v>
      </c>
      <c r="C538" s="6" t="s">
        <v>201</v>
      </c>
      <c r="D538" s="6" t="s">
        <v>697</v>
      </c>
      <c r="E538" s="17"/>
      <c r="F538" s="17">
        <v>784.7</v>
      </c>
      <c r="G538" s="8">
        <v>8591.07</v>
      </c>
      <c r="H538" s="8">
        <v>631.03</v>
      </c>
      <c r="I538" s="8">
        <v>1181.56</v>
      </c>
      <c r="J538" s="8">
        <f t="shared" ref="J538" si="262">ROUND(J537/$F538,2)</f>
        <v>10403.66</v>
      </c>
    </row>
    <row r="539" spans="1:10" ht="12.75" x14ac:dyDescent="0.2">
      <c r="A539" s="3" t="str">
        <f>A538</f>
        <v>1540</v>
      </c>
      <c r="B539" s="3" t="str">
        <f>B538</f>
        <v>LA PLIGNACIO 11 J</v>
      </c>
      <c r="C539" s="51" t="str">
        <f>C538</f>
        <v xml:space="preserve">$ </v>
      </c>
      <c r="D539" s="6" t="s">
        <v>698</v>
      </c>
      <c r="F539" s="17">
        <v>641</v>
      </c>
      <c r="G539" s="8">
        <v>10517.02</v>
      </c>
      <c r="H539" s="8">
        <v>772.5</v>
      </c>
      <c r="I539" s="8">
        <v>1446.44</v>
      </c>
      <c r="J539" s="8">
        <f t="shared" ref="G539:J539" si="263">ROUND(J537/$F539,2)</f>
        <v>12735.96</v>
      </c>
    </row>
    <row r="540" spans="1:10" s="19" customFormat="1" ht="12.75" x14ac:dyDescent="0.2">
      <c r="A540" s="3" t="s">
        <v>168</v>
      </c>
      <c r="B540" s="3" t="s">
        <v>575</v>
      </c>
      <c r="C540" s="17" t="s">
        <v>200</v>
      </c>
      <c r="D540" s="2" t="s">
        <v>199</v>
      </c>
      <c r="E540" s="17"/>
      <c r="F540" s="17"/>
      <c r="G540" s="18">
        <v>34.639146259816933</v>
      </c>
      <c r="H540" s="18">
        <v>2.5443098912391648</v>
      </c>
      <c r="I540" s="18">
        <v>4.764033088821729</v>
      </c>
      <c r="J540" s="18">
        <f>($J537/IC!$H537)*100</f>
        <v>41.947489239877825</v>
      </c>
    </row>
    <row r="541" spans="1:10" ht="12.75" x14ac:dyDescent="0.2">
      <c r="A541" s="3" t="s">
        <v>168</v>
      </c>
      <c r="B541" s="3" t="s">
        <v>575</v>
      </c>
      <c r="C541" s="6"/>
      <c r="D541" s="6"/>
      <c r="E541" s="17"/>
      <c r="F541" s="17"/>
      <c r="G541" s="8"/>
      <c r="H541" s="8"/>
      <c r="I541" s="8"/>
      <c r="J541" s="8"/>
    </row>
    <row r="542" spans="1:10" ht="12.75" x14ac:dyDescent="0.2">
      <c r="A542" s="11" t="s">
        <v>102</v>
      </c>
      <c r="B542" s="11" t="s">
        <v>576</v>
      </c>
      <c r="C542" s="12"/>
      <c r="D542" s="7" t="s">
        <v>337</v>
      </c>
      <c r="E542" s="9" t="s">
        <v>339</v>
      </c>
      <c r="F542" s="9"/>
      <c r="G542" s="13"/>
      <c r="H542" s="13"/>
      <c r="I542" s="13"/>
      <c r="J542" s="13"/>
    </row>
    <row r="543" spans="1:10" s="16" customFormat="1" ht="15" x14ac:dyDescent="0.25">
      <c r="A543" s="3" t="s">
        <v>102</v>
      </c>
      <c r="B543" s="3" t="s">
        <v>576</v>
      </c>
      <c r="C543" s="14" t="s">
        <v>201</v>
      </c>
      <c r="D543" s="15" t="s">
        <v>202</v>
      </c>
      <c r="E543" s="14"/>
      <c r="F543" s="15"/>
      <c r="G543" s="1">
        <v>218325158.79999998</v>
      </c>
      <c r="H543" s="1">
        <v>16616948.59</v>
      </c>
      <c r="I543" s="1">
        <v>40428095.269999988</v>
      </c>
      <c r="J543" s="1">
        <f t="shared" ref="J543" si="264">SUM(G543:I543)</f>
        <v>275370202.65999997</v>
      </c>
    </row>
    <row r="544" spans="1:10" ht="12.75" x14ac:dyDescent="0.2">
      <c r="A544" s="3" t="s">
        <v>102</v>
      </c>
      <c r="B544" s="3" t="s">
        <v>576</v>
      </c>
      <c r="C544" s="6" t="s">
        <v>201</v>
      </c>
      <c r="D544" s="6" t="s">
        <v>697</v>
      </c>
      <c r="E544" s="17"/>
      <c r="F544" s="17">
        <v>29393.82</v>
      </c>
      <c r="G544" s="8">
        <v>7427.59</v>
      </c>
      <c r="H544" s="8">
        <v>565.32000000000005</v>
      </c>
      <c r="I544" s="8">
        <v>1375.39</v>
      </c>
      <c r="J544" s="8">
        <f t="shared" ref="J544" si="265">ROUND(J543/$F544,2)</f>
        <v>9368.2999999999993</v>
      </c>
    </row>
    <row r="545" spans="1:10" ht="12.75" x14ac:dyDescent="0.2">
      <c r="A545" s="3" t="str">
        <f>A544</f>
        <v>1550</v>
      </c>
      <c r="B545" s="3" t="str">
        <f>B544</f>
        <v>LARIMPOUDRE R-1</v>
      </c>
      <c r="C545" s="51" t="str">
        <f>C544</f>
        <v xml:space="preserve">$ </v>
      </c>
      <c r="D545" s="6" t="s">
        <v>698</v>
      </c>
      <c r="F545" s="17">
        <v>30105</v>
      </c>
      <c r="G545" s="8">
        <v>7252.12</v>
      </c>
      <c r="H545" s="8">
        <v>551.97</v>
      </c>
      <c r="I545" s="8">
        <v>1342.9</v>
      </c>
      <c r="J545" s="8">
        <f t="shared" ref="G545:J545" si="266">ROUND(J543/$F545,2)</f>
        <v>9146.99</v>
      </c>
    </row>
    <row r="546" spans="1:10" s="19" customFormat="1" ht="12.75" x14ac:dyDescent="0.2">
      <c r="A546" s="3" t="s">
        <v>102</v>
      </c>
      <c r="B546" s="3" t="s">
        <v>576</v>
      </c>
      <c r="C546" s="17" t="s">
        <v>200</v>
      </c>
      <c r="D546" s="2" t="s">
        <v>199</v>
      </c>
      <c r="E546" s="17"/>
      <c r="F546" s="17"/>
      <c r="G546" s="18">
        <v>44.703050163801997</v>
      </c>
      <c r="H546" s="18">
        <v>3.4023943482783303</v>
      </c>
      <c r="I546" s="18">
        <v>8.2778328471861649</v>
      </c>
      <c r="J546" s="18">
        <f>($J543/IC!$H543)*100</f>
        <v>56.383277359266494</v>
      </c>
    </row>
    <row r="547" spans="1:10" ht="12.75" x14ac:dyDescent="0.2">
      <c r="A547" s="3" t="s">
        <v>102</v>
      </c>
      <c r="B547" s="3" t="s">
        <v>576</v>
      </c>
      <c r="C547" s="6"/>
      <c r="D547" s="6"/>
      <c r="E547" s="17"/>
      <c r="F547" s="17"/>
      <c r="G547" s="8"/>
      <c r="H547" s="8"/>
      <c r="I547" s="8"/>
      <c r="J547" s="8"/>
    </row>
    <row r="548" spans="1:10" ht="12.75" x14ac:dyDescent="0.2">
      <c r="A548" s="11" t="s">
        <v>98</v>
      </c>
      <c r="B548" s="11" t="s">
        <v>577</v>
      </c>
      <c r="C548" s="12"/>
      <c r="D548" s="7" t="s">
        <v>337</v>
      </c>
      <c r="E548" s="9" t="s">
        <v>338</v>
      </c>
      <c r="F548" s="9"/>
      <c r="G548" s="13"/>
      <c r="H548" s="13"/>
      <c r="I548" s="13"/>
      <c r="J548" s="13"/>
    </row>
    <row r="549" spans="1:10" s="16" customFormat="1" ht="15" x14ac:dyDescent="0.25">
      <c r="A549" s="3" t="s">
        <v>98</v>
      </c>
      <c r="B549" s="3" t="s">
        <v>577</v>
      </c>
      <c r="C549" s="14" t="s">
        <v>201</v>
      </c>
      <c r="D549" s="15" t="s">
        <v>202</v>
      </c>
      <c r="E549" s="14"/>
      <c r="F549" s="15"/>
      <c r="G549" s="1">
        <v>119378716.72999999</v>
      </c>
      <c r="H549" s="1">
        <v>8799653.3599999994</v>
      </c>
      <c r="I549" s="1">
        <v>20436360.810000006</v>
      </c>
      <c r="J549" s="1">
        <f t="shared" ref="J549" si="267">SUM(G549:I549)</f>
        <v>148614730.90000001</v>
      </c>
    </row>
    <row r="550" spans="1:10" ht="12.75" x14ac:dyDescent="0.2">
      <c r="A550" s="3" t="s">
        <v>98</v>
      </c>
      <c r="B550" s="3" t="s">
        <v>577</v>
      </c>
      <c r="C550" s="6" t="s">
        <v>201</v>
      </c>
      <c r="D550" s="6" t="s">
        <v>697</v>
      </c>
      <c r="E550" s="17"/>
      <c r="F550" s="17">
        <v>15007.4</v>
      </c>
      <c r="G550" s="8">
        <v>7954.66</v>
      </c>
      <c r="H550" s="8">
        <v>586.35</v>
      </c>
      <c r="I550" s="8">
        <v>1361.75</v>
      </c>
      <c r="J550" s="8">
        <f t="shared" ref="J550" si="268">ROUND(J549/$F550,2)</f>
        <v>9902.76</v>
      </c>
    </row>
    <row r="551" spans="1:10" ht="12.75" x14ac:dyDescent="0.2">
      <c r="A551" s="3" t="str">
        <f>A550</f>
        <v>1560</v>
      </c>
      <c r="B551" s="3" t="str">
        <f>B550</f>
        <v>LARIMTHOMPSON R-2</v>
      </c>
      <c r="C551" s="51" t="str">
        <f>C550</f>
        <v xml:space="preserve">$ </v>
      </c>
      <c r="D551" s="6" t="s">
        <v>698</v>
      </c>
      <c r="F551" s="17">
        <v>15212</v>
      </c>
      <c r="G551" s="8">
        <v>7847.67</v>
      </c>
      <c r="H551" s="8">
        <v>578.47</v>
      </c>
      <c r="I551" s="8">
        <v>1343.44</v>
      </c>
      <c r="J551" s="8">
        <f t="shared" ref="G551:J551" si="269">ROUND(J549/$F551,2)</f>
        <v>9769.57</v>
      </c>
    </row>
    <row r="552" spans="1:10" s="19" customFormat="1" ht="12.75" x14ac:dyDescent="0.2">
      <c r="A552" s="3" t="s">
        <v>98</v>
      </c>
      <c r="B552" s="3" t="s">
        <v>577</v>
      </c>
      <c r="C552" s="17" t="s">
        <v>200</v>
      </c>
      <c r="D552" s="2" t="s">
        <v>199</v>
      </c>
      <c r="E552" s="17"/>
      <c r="F552" s="17"/>
      <c r="G552" s="18">
        <v>46.362079652609602</v>
      </c>
      <c r="H552" s="18">
        <v>3.4174452629976244</v>
      </c>
      <c r="I552" s="18">
        <v>7.9366926838859957</v>
      </c>
      <c r="J552" s="18">
        <f>($J549/IC!$H549)*100</f>
        <v>57.716217599493227</v>
      </c>
    </row>
    <row r="553" spans="1:10" ht="12.75" x14ac:dyDescent="0.2">
      <c r="A553" s="3" t="s">
        <v>98</v>
      </c>
      <c r="B553" s="3" t="s">
        <v>577</v>
      </c>
      <c r="C553" s="6"/>
      <c r="D553" s="6"/>
      <c r="E553" s="17"/>
      <c r="F553" s="17"/>
      <c r="G553" s="8"/>
      <c r="H553" s="8"/>
      <c r="I553" s="8"/>
      <c r="J553" s="8"/>
    </row>
    <row r="554" spans="1:10" ht="12.75" x14ac:dyDescent="0.2">
      <c r="A554" s="21" t="s">
        <v>143</v>
      </c>
      <c r="B554" s="11" t="s">
        <v>578</v>
      </c>
      <c r="C554" s="12"/>
      <c r="D554" s="7" t="s">
        <v>337</v>
      </c>
      <c r="E554" s="9" t="s">
        <v>336</v>
      </c>
      <c r="F554" s="9"/>
      <c r="G554" s="13"/>
      <c r="H554" s="13"/>
      <c r="I554" s="13"/>
      <c r="J554" s="13"/>
    </row>
    <row r="555" spans="1:10" s="16" customFormat="1" ht="15" x14ac:dyDescent="0.25">
      <c r="A555" s="21" t="s">
        <v>143</v>
      </c>
      <c r="B555" s="3" t="s">
        <v>578</v>
      </c>
      <c r="C555" s="14" t="s">
        <v>201</v>
      </c>
      <c r="D555" s="15" t="s">
        <v>202</v>
      </c>
      <c r="E555" s="14"/>
      <c r="F555" s="15"/>
      <c r="G555" s="1">
        <v>14383654.559999999</v>
      </c>
      <c r="H555" s="1">
        <v>1029325.03</v>
      </c>
      <c r="I555" s="1">
        <v>907194.37000000011</v>
      </c>
      <c r="J555" s="1">
        <f t="shared" ref="J555" si="270">SUM(G555:I555)</f>
        <v>16320173.959999997</v>
      </c>
    </row>
    <row r="556" spans="1:10" ht="12.75" x14ac:dyDescent="0.2">
      <c r="A556" s="21" t="s">
        <v>143</v>
      </c>
      <c r="B556" s="3" t="s">
        <v>578</v>
      </c>
      <c r="C556" s="6" t="s">
        <v>201</v>
      </c>
      <c r="D556" s="6" t="s">
        <v>697</v>
      </c>
      <c r="E556" s="17"/>
      <c r="F556" s="17">
        <v>1049.0999999999999</v>
      </c>
      <c r="G556" s="8">
        <v>13710.47</v>
      </c>
      <c r="H556" s="8">
        <v>981.15</v>
      </c>
      <c r="I556" s="8">
        <v>864.74</v>
      </c>
      <c r="J556" s="8">
        <f t="shared" ref="J556" si="271">ROUND(J555/$F556,2)</f>
        <v>15556.36</v>
      </c>
    </row>
    <row r="557" spans="1:10" ht="12.75" x14ac:dyDescent="0.2">
      <c r="A557" s="3" t="str">
        <f>A556</f>
        <v>1570</v>
      </c>
      <c r="B557" s="3" t="str">
        <f>B556</f>
        <v xml:space="preserve">LARIMPARK (ESTES </v>
      </c>
      <c r="C557" s="51" t="str">
        <f>C556</f>
        <v xml:space="preserve">$ </v>
      </c>
      <c r="D557" s="6" t="s">
        <v>698</v>
      </c>
      <c r="F557" s="17">
        <v>1061</v>
      </c>
      <c r="G557" s="8">
        <v>13556.7</v>
      </c>
      <c r="H557" s="8">
        <v>970.15</v>
      </c>
      <c r="I557" s="8">
        <v>855.04</v>
      </c>
      <c r="J557" s="8">
        <f t="shared" ref="G557:J557" si="272">ROUND(J555/$F557,2)</f>
        <v>15381.88</v>
      </c>
    </row>
    <row r="558" spans="1:10" s="19" customFormat="1" ht="12.75" x14ac:dyDescent="0.2">
      <c r="A558" s="21" t="s">
        <v>143</v>
      </c>
      <c r="B558" s="3" t="s">
        <v>578</v>
      </c>
      <c r="C558" s="17" t="s">
        <v>200</v>
      </c>
      <c r="D558" s="2" t="s">
        <v>199</v>
      </c>
      <c r="E558" s="17"/>
      <c r="F558" s="17"/>
      <c r="G558" s="18">
        <v>73.224167951714065</v>
      </c>
      <c r="H558" s="18">
        <v>5.2400777951958224</v>
      </c>
      <c r="I558" s="18">
        <v>4.6183362257922198</v>
      </c>
      <c r="J558" s="18">
        <f>($J555/IC!$H555)*100</f>
        <v>83.082581972702101</v>
      </c>
    </row>
    <row r="559" spans="1:10" ht="12.75" x14ac:dyDescent="0.2">
      <c r="A559" s="21" t="s">
        <v>143</v>
      </c>
      <c r="B559" s="3" t="s">
        <v>578</v>
      </c>
      <c r="C559" s="6"/>
      <c r="D559" s="6"/>
      <c r="E559" s="17"/>
      <c r="F559" s="17"/>
      <c r="G559" s="8"/>
      <c r="H559" s="8"/>
      <c r="I559" s="8"/>
      <c r="J559" s="8"/>
    </row>
    <row r="560" spans="1:10" ht="12.75" x14ac:dyDescent="0.2">
      <c r="A560" s="11" t="s">
        <v>89</v>
      </c>
      <c r="B560" s="11" t="s">
        <v>579</v>
      </c>
      <c r="C560" s="12"/>
      <c r="D560" s="7" t="s">
        <v>330</v>
      </c>
      <c r="E560" s="9" t="s">
        <v>335</v>
      </c>
      <c r="F560" s="9"/>
      <c r="G560" s="13"/>
      <c r="H560" s="13"/>
      <c r="I560" s="13"/>
      <c r="J560" s="13"/>
    </row>
    <row r="561" spans="1:10" s="16" customFormat="1" ht="15" x14ac:dyDescent="0.25">
      <c r="A561" s="3" t="s">
        <v>89</v>
      </c>
      <c r="B561" s="3" t="s">
        <v>579</v>
      </c>
      <c r="C561" s="14" t="s">
        <v>201</v>
      </c>
      <c r="D561" s="15" t="s">
        <v>202</v>
      </c>
      <c r="E561" s="14"/>
      <c r="F561" s="15"/>
      <c r="G561" s="1">
        <v>2680231.92</v>
      </c>
      <c r="H561" s="1">
        <v>461350.73000000004</v>
      </c>
      <c r="I561" s="1">
        <v>1302709.0499999998</v>
      </c>
      <c r="J561" s="1">
        <f t="shared" ref="J561" si="273">SUM(G561:I561)</f>
        <v>4444291.6999999993</v>
      </c>
    </row>
    <row r="562" spans="1:10" ht="12.75" x14ac:dyDescent="0.2">
      <c r="A562" s="3" t="s">
        <v>89</v>
      </c>
      <c r="B562" s="3" t="s">
        <v>579</v>
      </c>
      <c r="C562" s="6" t="s">
        <v>201</v>
      </c>
      <c r="D562" s="6" t="s">
        <v>697</v>
      </c>
      <c r="E562" s="17"/>
      <c r="F562" s="17">
        <v>898.5</v>
      </c>
      <c r="G562" s="8">
        <v>2983.01</v>
      </c>
      <c r="H562" s="8">
        <v>513.47</v>
      </c>
      <c r="I562" s="8">
        <v>1449.87</v>
      </c>
      <c r="J562" s="8">
        <f t="shared" ref="J562" si="274">ROUND(J561/$F562,2)</f>
        <v>4946.3500000000004</v>
      </c>
    </row>
    <row r="563" spans="1:10" ht="12.75" x14ac:dyDescent="0.2">
      <c r="A563" s="3" t="str">
        <f>A562</f>
        <v>1580</v>
      </c>
      <c r="B563" s="3" t="str">
        <f>B562</f>
        <v>LAS ATRINIDAD 1</v>
      </c>
      <c r="C563" s="51" t="str">
        <f>C562</f>
        <v xml:space="preserve">$ </v>
      </c>
      <c r="D563" s="6" t="s">
        <v>698</v>
      </c>
      <c r="F563" s="17">
        <v>796</v>
      </c>
      <c r="G563" s="8">
        <v>3367.13</v>
      </c>
      <c r="H563" s="8">
        <v>579.59</v>
      </c>
      <c r="I563" s="8">
        <v>1636.57</v>
      </c>
      <c r="J563" s="8">
        <f t="shared" ref="G563:J563" si="275">ROUND(J561/$F563,2)</f>
        <v>5583.28</v>
      </c>
    </row>
    <row r="564" spans="1:10" s="19" customFormat="1" ht="12.75" x14ac:dyDescent="0.2">
      <c r="A564" s="3" t="s">
        <v>89</v>
      </c>
      <c r="B564" s="3" t="s">
        <v>579</v>
      </c>
      <c r="C564" s="17" t="s">
        <v>200</v>
      </c>
      <c r="D564" s="2" t="s">
        <v>199</v>
      </c>
      <c r="E564" s="17"/>
      <c r="F564" s="17"/>
      <c r="G564" s="18">
        <v>17.352246907871542</v>
      </c>
      <c r="H564" s="18">
        <v>2.9868578604521585</v>
      </c>
      <c r="I564" s="18">
        <v>8.4339451806539092</v>
      </c>
      <c r="J564" s="18">
        <f>($J561/IC!$H561)*100</f>
        <v>28.773049948977608</v>
      </c>
    </row>
    <row r="565" spans="1:10" ht="12.75" x14ac:dyDescent="0.2">
      <c r="A565" s="3" t="s">
        <v>89</v>
      </c>
      <c r="B565" s="3" t="s">
        <v>579</v>
      </c>
      <c r="C565" s="6"/>
      <c r="D565" s="6"/>
      <c r="E565" s="17"/>
      <c r="F565" s="17"/>
      <c r="G565" s="8"/>
      <c r="H565" s="8"/>
      <c r="I565" s="8"/>
      <c r="J565" s="8"/>
    </row>
    <row r="566" spans="1:10" ht="12.75" x14ac:dyDescent="0.2">
      <c r="A566" s="11" t="s">
        <v>67</v>
      </c>
      <c r="B566" s="11" t="s">
        <v>580</v>
      </c>
      <c r="C566" s="12"/>
      <c r="D566" s="7" t="s">
        <v>330</v>
      </c>
      <c r="E566" s="9" t="s">
        <v>334</v>
      </c>
      <c r="F566" s="9"/>
      <c r="G566" s="13"/>
      <c r="H566" s="13"/>
      <c r="I566" s="13"/>
      <c r="J566" s="13"/>
    </row>
    <row r="567" spans="1:10" s="16" customFormat="1" ht="15" x14ac:dyDescent="0.25">
      <c r="A567" s="3" t="s">
        <v>67</v>
      </c>
      <c r="B567" s="3" t="s">
        <v>580</v>
      </c>
      <c r="C567" s="14" t="s">
        <v>201</v>
      </c>
      <c r="D567" s="15" t="s">
        <v>202</v>
      </c>
      <c r="E567" s="14"/>
      <c r="F567" s="15"/>
      <c r="G567" s="1">
        <v>1875787.06</v>
      </c>
      <c r="H567" s="1">
        <v>222963.11</v>
      </c>
      <c r="I567" s="1">
        <v>430540.13999999996</v>
      </c>
      <c r="J567" s="1">
        <f t="shared" ref="J567" si="276">SUM(G567:I567)</f>
        <v>2529290.31</v>
      </c>
    </row>
    <row r="568" spans="1:10" ht="12.75" x14ac:dyDescent="0.2">
      <c r="A568" s="3" t="s">
        <v>67</v>
      </c>
      <c r="B568" s="3" t="s">
        <v>580</v>
      </c>
      <c r="C568" s="6" t="s">
        <v>201</v>
      </c>
      <c r="D568" s="6" t="s">
        <v>697</v>
      </c>
      <c r="E568" s="17"/>
      <c r="F568" s="17">
        <v>244</v>
      </c>
      <c r="G568" s="8">
        <v>7687.65</v>
      </c>
      <c r="H568" s="8">
        <v>913.78</v>
      </c>
      <c r="I568" s="8">
        <v>1764.51</v>
      </c>
      <c r="J568" s="8">
        <f t="shared" ref="J568" si="277">ROUND(J567/$F568,2)</f>
        <v>10365.94</v>
      </c>
    </row>
    <row r="569" spans="1:10" ht="12.75" x14ac:dyDescent="0.2">
      <c r="A569" s="3" t="str">
        <f>A568</f>
        <v>1590</v>
      </c>
      <c r="B569" s="3" t="str">
        <f>B568</f>
        <v>LAS APRIMERO REOR</v>
      </c>
      <c r="C569" s="51" t="str">
        <f>C568</f>
        <v xml:space="preserve">$ </v>
      </c>
      <c r="D569" s="6" t="s">
        <v>698</v>
      </c>
      <c r="F569" s="17">
        <v>259</v>
      </c>
      <c r="G569" s="8">
        <v>7242.42</v>
      </c>
      <c r="H569" s="8">
        <v>860.86</v>
      </c>
      <c r="I569" s="8">
        <v>1662.32</v>
      </c>
      <c r="J569" s="8">
        <f t="shared" ref="G569:J569" si="278">ROUND(J567/$F569,2)</f>
        <v>9765.6</v>
      </c>
    </row>
    <row r="570" spans="1:10" s="19" customFormat="1" ht="12.75" x14ac:dyDescent="0.2">
      <c r="A570" s="3" t="s">
        <v>67</v>
      </c>
      <c r="B570" s="3" t="s">
        <v>580</v>
      </c>
      <c r="C570" s="17" t="s">
        <v>200</v>
      </c>
      <c r="D570" s="2" t="s">
        <v>199</v>
      </c>
      <c r="E570" s="17"/>
      <c r="F570" s="17"/>
      <c r="G570" s="18">
        <v>26.660546419670144</v>
      </c>
      <c r="H570" s="18">
        <v>3.1689728918532047</v>
      </c>
      <c r="I570" s="18">
        <v>6.1192635522292615</v>
      </c>
      <c r="J570" s="18">
        <f>($J567/IC!$H567)*100</f>
        <v>35.948782863752612</v>
      </c>
    </row>
    <row r="571" spans="1:10" ht="12.75" x14ac:dyDescent="0.2">
      <c r="A571" s="3" t="s">
        <v>67</v>
      </c>
      <c r="B571" s="3" t="s">
        <v>580</v>
      </c>
      <c r="C571" s="6"/>
      <c r="D571" s="6"/>
      <c r="E571" s="17"/>
      <c r="F571" s="17"/>
      <c r="G571" s="8"/>
      <c r="H571" s="8"/>
      <c r="I571" s="8"/>
      <c r="J571" s="8"/>
    </row>
    <row r="572" spans="1:10" ht="12.75" x14ac:dyDescent="0.2">
      <c r="A572" s="11" t="s">
        <v>10</v>
      </c>
      <c r="B572" s="11" t="s">
        <v>581</v>
      </c>
      <c r="C572" s="12"/>
      <c r="D572" s="7" t="s">
        <v>330</v>
      </c>
      <c r="E572" s="9" t="s">
        <v>333</v>
      </c>
      <c r="F572" s="9"/>
      <c r="G572" s="13"/>
      <c r="H572" s="13"/>
      <c r="I572" s="13"/>
      <c r="J572" s="13"/>
    </row>
    <row r="573" spans="1:10" s="16" customFormat="1" ht="15" x14ac:dyDescent="0.25">
      <c r="A573" s="3" t="s">
        <v>10</v>
      </c>
      <c r="B573" s="3" t="s">
        <v>581</v>
      </c>
      <c r="C573" s="14" t="s">
        <v>201</v>
      </c>
      <c r="D573" s="15" t="s">
        <v>202</v>
      </c>
      <c r="E573" s="14"/>
      <c r="F573" s="15"/>
      <c r="G573" s="1">
        <v>1563460.73</v>
      </c>
      <c r="H573" s="1">
        <v>276668.37</v>
      </c>
      <c r="I573" s="1">
        <v>155250.04</v>
      </c>
      <c r="J573" s="1">
        <f t="shared" ref="J573" si="279">SUM(G573:I573)</f>
        <v>1995379.1400000001</v>
      </c>
    </row>
    <row r="574" spans="1:10" ht="12.75" x14ac:dyDescent="0.2">
      <c r="A574" s="3" t="s">
        <v>10</v>
      </c>
      <c r="B574" s="3" t="s">
        <v>581</v>
      </c>
      <c r="C574" s="6" t="s">
        <v>201</v>
      </c>
      <c r="D574" s="6" t="s">
        <v>697</v>
      </c>
      <c r="E574" s="17"/>
      <c r="F574" s="17">
        <v>340.8</v>
      </c>
      <c r="G574" s="8">
        <v>4587.62</v>
      </c>
      <c r="H574" s="8">
        <v>811.82</v>
      </c>
      <c r="I574" s="8">
        <v>455.55</v>
      </c>
      <c r="J574" s="8">
        <f t="shared" ref="J574" si="280">ROUND(J573/$F574,2)</f>
        <v>5854.99</v>
      </c>
    </row>
    <row r="575" spans="1:10" ht="12.75" x14ac:dyDescent="0.2">
      <c r="A575" s="3" t="str">
        <f>A574</f>
        <v>1600</v>
      </c>
      <c r="B575" s="3" t="str">
        <f>B574</f>
        <v>LAS AHOEHNE REORG</v>
      </c>
      <c r="C575" s="51" t="str">
        <f>C574</f>
        <v xml:space="preserve">$ </v>
      </c>
      <c r="D575" s="6" t="s">
        <v>698</v>
      </c>
      <c r="F575" s="17">
        <v>319</v>
      </c>
      <c r="G575" s="8">
        <v>4901.13</v>
      </c>
      <c r="H575" s="8">
        <v>867.3</v>
      </c>
      <c r="I575" s="8">
        <v>486.68</v>
      </c>
      <c r="J575" s="8">
        <f t="shared" ref="G575:J575" si="281">ROUND(J573/$F575,2)</f>
        <v>6255.11</v>
      </c>
    </row>
    <row r="576" spans="1:10" s="19" customFormat="1" ht="12.75" x14ac:dyDescent="0.2">
      <c r="A576" s="3" t="s">
        <v>10</v>
      </c>
      <c r="B576" s="3" t="s">
        <v>581</v>
      </c>
      <c r="C576" s="17" t="s">
        <v>200</v>
      </c>
      <c r="D576" s="2" t="s">
        <v>199</v>
      </c>
      <c r="E576" s="17"/>
      <c r="F576" s="17"/>
      <c r="G576" s="18">
        <v>28.497871749724926</v>
      </c>
      <c r="H576" s="18">
        <v>5.0429534776133726</v>
      </c>
      <c r="I576" s="18">
        <v>2.8298093096714139</v>
      </c>
      <c r="J576" s="18">
        <f>($J573/IC!$H573)*100</f>
        <v>36.370634537009714</v>
      </c>
    </row>
    <row r="577" spans="1:10" ht="12.75" x14ac:dyDescent="0.2">
      <c r="A577" s="3" t="s">
        <v>10</v>
      </c>
      <c r="B577" s="3" t="s">
        <v>581</v>
      </c>
      <c r="C577" s="6"/>
      <c r="D577" s="6"/>
      <c r="E577" s="17"/>
      <c r="F577" s="17"/>
      <c r="G577" s="8"/>
      <c r="H577" s="8"/>
      <c r="I577" s="8"/>
      <c r="J577" s="8"/>
    </row>
    <row r="578" spans="1:10" ht="12.75" x14ac:dyDescent="0.2">
      <c r="A578" s="11" t="s">
        <v>114</v>
      </c>
      <c r="B578" s="11" t="s">
        <v>582</v>
      </c>
      <c r="C578" s="12"/>
      <c r="D578" s="7" t="s">
        <v>330</v>
      </c>
      <c r="E578" s="9" t="s">
        <v>332</v>
      </c>
      <c r="F578" s="9"/>
      <c r="G578" s="13"/>
      <c r="H578" s="13"/>
      <c r="I578" s="13"/>
      <c r="J578" s="13"/>
    </row>
    <row r="579" spans="1:10" s="16" customFormat="1" ht="15" x14ac:dyDescent="0.25">
      <c r="A579" s="3" t="s">
        <v>114</v>
      </c>
      <c r="B579" s="3" t="s">
        <v>582</v>
      </c>
      <c r="C579" s="14" t="s">
        <v>201</v>
      </c>
      <c r="D579" s="15" t="s">
        <v>202</v>
      </c>
      <c r="E579" s="14"/>
      <c r="F579" s="15"/>
      <c r="G579" s="1">
        <v>590493.36</v>
      </c>
      <c r="H579" s="1">
        <v>88616.37</v>
      </c>
      <c r="I579" s="1">
        <v>73107.430000000008</v>
      </c>
      <c r="J579" s="1">
        <f t="shared" ref="J579" si="282">SUM(G579:I579)</f>
        <v>752217.16</v>
      </c>
    </row>
    <row r="580" spans="1:10" ht="12.75" x14ac:dyDescent="0.2">
      <c r="A580" s="3" t="s">
        <v>114</v>
      </c>
      <c r="B580" s="3" t="s">
        <v>582</v>
      </c>
      <c r="C580" s="6" t="s">
        <v>201</v>
      </c>
      <c r="D580" s="6" t="s">
        <v>697</v>
      </c>
      <c r="E580" s="17"/>
      <c r="F580" s="17">
        <v>112</v>
      </c>
      <c r="G580" s="8">
        <v>5272.26</v>
      </c>
      <c r="H580" s="8">
        <v>791.22</v>
      </c>
      <c r="I580" s="8">
        <v>652.74</v>
      </c>
      <c r="J580" s="8">
        <f t="shared" ref="J580" si="283">ROUND(J579/$F580,2)</f>
        <v>6716.22</v>
      </c>
    </row>
    <row r="581" spans="1:10" ht="12.75" x14ac:dyDescent="0.2">
      <c r="A581" s="3" t="str">
        <f>A580</f>
        <v>1620</v>
      </c>
      <c r="B581" s="3" t="str">
        <f>B580</f>
        <v>LAS AAGUILAR REOR</v>
      </c>
      <c r="C581" s="51" t="str">
        <f>C580</f>
        <v xml:space="preserve">$ </v>
      </c>
      <c r="D581" s="6" t="s">
        <v>698</v>
      </c>
      <c r="F581" s="17">
        <v>119</v>
      </c>
      <c r="G581" s="8">
        <v>4962.13</v>
      </c>
      <c r="H581" s="8">
        <v>744.68</v>
      </c>
      <c r="I581" s="8">
        <v>614.35</v>
      </c>
      <c r="J581" s="8">
        <f t="shared" ref="G581:J581" si="284">ROUND(J579/$F581,2)</f>
        <v>6321.15</v>
      </c>
    </row>
    <row r="582" spans="1:10" s="19" customFormat="1" ht="12.75" x14ac:dyDescent="0.2">
      <c r="A582" s="3" t="s">
        <v>114</v>
      </c>
      <c r="B582" s="3" t="s">
        <v>582</v>
      </c>
      <c r="C582" s="17" t="s">
        <v>200</v>
      </c>
      <c r="D582" s="2" t="s">
        <v>199</v>
      </c>
      <c r="E582" s="17"/>
      <c r="F582" s="17"/>
      <c r="G582" s="18">
        <v>19.155189673009385</v>
      </c>
      <c r="H582" s="18">
        <v>2.8746527742218451</v>
      </c>
      <c r="I582" s="18">
        <v>2.3715536583785743</v>
      </c>
      <c r="J582" s="18">
        <f>($J579/IC!$H579)*100</f>
        <v>24.401396105609805</v>
      </c>
    </row>
    <row r="583" spans="1:10" ht="12.75" x14ac:dyDescent="0.2">
      <c r="A583" s="3" t="s">
        <v>114</v>
      </c>
      <c r="B583" s="3" t="s">
        <v>582</v>
      </c>
      <c r="C583" s="6"/>
      <c r="D583" s="6"/>
      <c r="E583" s="17"/>
      <c r="F583" s="17"/>
      <c r="G583" s="8"/>
      <c r="H583" s="8"/>
      <c r="I583" s="8"/>
      <c r="J583" s="8"/>
    </row>
    <row r="584" spans="1:10" ht="12.75" x14ac:dyDescent="0.2">
      <c r="A584" s="11" t="s">
        <v>80</v>
      </c>
      <c r="B584" s="11" t="s">
        <v>583</v>
      </c>
      <c r="C584" s="12"/>
      <c r="D584" s="7" t="s">
        <v>330</v>
      </c>
      <c r="E584" s="9" t="s">
        <v>331</v>
      </c>
      <c r="F584" s="9"/>
      <c r="G584" s="13"/>
      <c r="H584" s="13"/>
      <c r="I584" s="13"/>
      <c r="J584" s="13"/>
    </row>
    <row r="585" spans="1:10" s="16" customFormat="1" ht="15" x14ac:dyDescent="0.25">
      <c r="A585" s="3" t="s">
        <v>80</v>
      </c>
      <c r="B585" s="3" t="s">
        <v>583</v>
      </c>
      <c r="C585" s="14" t="s">
        <v>201</v>
      </c>
      <c r="D585" s="15" t="s">
        <v>202</v>
      </c>
      <c r="E585" s="14"/>
      <c r="F585" s="15"/>
      <c r="G585" s="1">
        <v>433011.07</v>
      </c>
      <c r="H585" s="1">
        <v>71907.320000000007</v>
      </c>
      <c r="I585" s="1">
        <v>315121.71000000002</v>
      </c>
      <c r="J585" s="1">
        <f t="shared" ref="J585" si="285">SUM(G585:I585)</f>
        <v>820040.10000000009</v>
      </c>
    </row>
    <row r="586" spans="1:10" ht="12.75" x14ac:dyDescent="0.2">
      <c r="A586" s="3" t="s">
        <v>80</v>
      </c>
      <c r="B586" s="3" t="s">
        <v>583</v>
      </c>
      <c r="C586" s="6" t="s">
        <v>201</v>
      </c>
      <c r="D586" s="6" t="s">
        <v>697</v>
      </c>
      <c r="E586" s="17"/>
      <c r="F586" s="17">
        <v>449</v>
      </c>
      <c r="G586" s="8">
        <v>964.39</v>
      </c>
      <c r="H586" s="8">
        <v>160.15</v>
      </c>
      <c r="I586" s="8">
        <v>701.83</v>
      </c>
      <c r="J586" s="8">
        <f t="shared" ref="J586" si="286">ROUND(J585/$F586,2)</f>
        <v>1826.37</v>
      </c>
    </row>
    <row r="587" spans="1:10" ht="12.75" x14ac:dyDescent="0.2">
      <c r="A587" s="3" t="str">
        <f>A586</f>
        <v>1750</v>
      </c>
      <c r="B587" s="3" t="str">
        <f>B586</f>
        <v>LAS ABRANSON REOR</v>
      </c>
      <c r="C587" s="51" t="str">
        <f>C586</f>
        <v xml:space="preserve">$ </v>
      </c>
      <c r="D587" s="6" t="s">
        <v>698</v>
      </c>
      <c r="F587" s="17">
        <v>442</v>
      </c>
      <c r="G587" s="8">
        <v>979.66</v>
      </c>
      <c r="H587" s="8">
        <v>162.69</v>
      </c>
      <c r="I587" s="8">
        <v>712.95</v>
      </c>
      <c r="J587" s="8">
        <f t="shared" ref="G587:J587" si="287">ROUND(J585/$F587,2)</f>
        <v>1855.29</v>
      </c>
    </row>
    <row r="588" spans="1:10" s="19" customFormat="1" ht="12.75" x14ac:dyDescent="0.2">
      <c r="A588" s="3" t="s">
        <v>80</v>
      </c>
      <c r="B588" s="3" t="s">
        <v>583</v>
      </c>
      <c r="C588" s="17" t="s">
        <v>200</v>
      </c>
      <c r="D588" s="2" t="s">
        <v>199</v>
      </c>
      <c r="E588" s="17"/>
      <c r="F588" s="17"/>
      <c r="G588" s="18">
        <v>8.305740262813412</v>
      </c>
      <c r="H588" s="18">
        <v>1.3792800329908614</v>
      </c>
      <c r="I588" s="18">
        <v>6.0444622684441116</v>
      </c>
      <c r="J588" s="18">
        <f>($J585/IC!$H585)*100</f>
        <v>15.729482564248388</v>
      </c>
    </row>
    <row r="589" spans="1:10" ht="12.75" x14ac:dyDescent="0.2">
      <c r="A589" s="3" t="s">
        <v>80</v>
      </c>
      <c r="B589" s="3" t="s">
        <v>583</v>
      </c>
      <c r="C589" s="6"/>
      <c r="D589" s="6"/>
      <c r="E589" s="17"/>
      <c r="F589" s="17"/>
      <c r="G589" s="8"/>
      <c r="H589" s="8"/>
      <c r="I589" s="8"/>
      <c r="J589" s="8"/>
    </row>
    <row r="590" spans="1:10" ht="12.75" x14ac:dyDescent="0.2">
      <c r="A590" s="11" t="s">
        <v>188</v>
      </c>
      <c r="B590" s="11" t="s">
        <v>584</v>
      </c>
      <c r="C590" s="12"/>
      <c r="D590" s="7" t="s">
        <v>330</v>
      </c>
      <c r="E590" s="9" t="s">
        <v>329</v>
      </c>
      <c r="F590" s="9"/>
      <c r="G590" s="13"/>
      <c r="H590" s="13"/>
      <c r="I590" s="13"/>
      <c r="J590" s="13"/>
    </row>
    <row r="591" spans="1:10" s="16" customFormat="1" ht="15" x14ac:dyDescent="0.25">
      <c r="A591" s="3" t="s">
        <v>188</v>
      </c>
      <c r="B591" s="3" t="s">
        <v>584</v>
      </c>
      <c r="C591" s="14" t="s">
        <v>201</v>
      </c>
      <c r="D591" s="15" t="s">
        <v>202</v>
      </c>
      <c r="E591" s="14"/>
      <c r="F591" s="15"/>
      <c r="G591" s="1">
        <v>773623.78</v>
      </c>
      <c r="H591" s="1">
        <v>95508.02</v>
      </c>
      <c r="I591" s="1">
        <v>112367.32</v>
      </c>
      <c r="J591" s="1">
        <f t="shared" ref="J591" si="288">SUM(G591:I591)</f>
        <v>981499.12000000011</v>
      </c>
    </row>
    <row r="592" spans="1:10" ht="12.75" x14ac:dyDescent="0.2">
      <c r="A592" s="3" t="s">
        <v>188</v>
      </c>
      <c r="B592" s="3" t="s">
        <v>584</v>
      </c>
      <c r="C592" s="6" t="s">
        <v>201</v>
      </c>
      <c r="D592" s="6" t="s">
        <v>697</v>
      </c>
      <c r="E592" s="17"/>
      <c r="F592" s="17">
        <v>50</v>
      </c>
      <c r="G592" s="8">
        <v>15472.48</v>
      </c>
      <c r="H592" s="8">
        <v>1910.16</v>
      </c>
      <c r="I592" s="8">
        <v>2247.35</v>
      </c>
      <c r="J592" s="8">
        <f t="shared" ref="J592" si="289">ROUND(J591/$F592,2)</f>
        <v>19629.98</v>
      </c>
    </row>
    <row r="593" spans="1:10" ht="12.75" x14ac:dyDescent="0.2">
      <c r="A593" s="3" t="str">
        <f>A592</f>
        <v>1760</v>
      </c>
      <c r="B593" s="3" t="str">
        <f>B592</f>
        <v>LAS AKIM REORGANI</v>
      </c>
      <c r="C593" s="51" t="str">
        <f>C592</f>
        <v xml:space="preserve">$ </v>
      </c>
      <c r="D593" s="6" t="s">
        <v>698</v>
      </c>
      <c r="F593" s="17">
        <v>33</v>
      </c>
      <c r="G593" s="8">
        <v>23443.14</v>
      </c>
      <c r="H593" s="8">
        <v>2894.18</v>
      </c>
      <c r="I593" s="8">
        <v>3405.07</v>
      </c>
      <c r="J593" s="8">
        <f t="shared" ref="G593:J593" si="290">ROUND(J591/$F593,2)</f>
        <v>29742.400000000001</v>
      </c>
    </row>
    <row r="594" spans="1:10" s="19" customFormat="1" ht="12.75" x14ac:dyDescent="0.2">
      <c r="A594" s="3" t="s">
        <v>188</v>
      </c>
      <c r="B594" s="3" t="s">
        <v>584</v>
      </c>
      <c r="C594" s="17" t="s">
        <v>200</v>
      </c>
      <c r="D594" s="2" t="s">
        <v>199</v>
      </c>
      <c r="E594" s="17"/>
      <c r="F594" s="17"/>
      <c r="G594" s="18">
        <v>42.614045901419082</v>
      </c>
      <c r="H594" s="18">
        <v>5.2609333547550099</v>
      </c>
      <c r="I594" s="18">
        <v>6.1896056663349297</v>
      </c>
      <c r="J594" s="18">
        <f>($J591/IC!$H591)*100</f>
        <v>54.064584922509027</v>
      </c>
    </row>
    <row r="595" spans="1:10" ht="12.75" x14ac:dyDescent="0.2">
      <c r="A595" s="3" t="s">
        <v>188</v>
      </c>
      <c r="B595" s="3" t="s">
        <v>584</v>
      </c>
      <c r="C595" s="6"/>
      <c r="D595" s="6"/>
      <c r="E595" s="17"/>
      <c r="F595" s="17"/>
      <c r="G595" s="8"/>
      <c r="H595" s="8"/>
      <c r="I595" s="8"/>
      <c r="J595" s="8"/>
    </row>
    <row r="596" spans="1:10" ht="12.75" x14ac:dyDescent="0.2">
      <c r="A596" s="11" t="s">
        <v>161</v>
      </c>
      <c r="B596" s="11" t="s">
        <v>585</v>
      </c>
      <c r="C596" s="12"/>
      <c r="D596" s="7" t="s">
        <v>326</v>
      </c>
      <c r="E596" s="9" t="s">
        <v>328</v>
      </c>
      <c r="F596" s="9"/>
      <c r="G596" s="13"/>
      <c r="H596" s="13"/>
      <c r="I596" s="13"/>
      <c r="J596" s="13"/>
    </row>
    <row r="597" spans="1:10" s="16" customFormat="1" ht="15" x14ac:dyDescent="0.25">
      <c r="A597" s="3" t="s">
        <v>161</v>
      </c>
      <c r="B597" s="3" t="s">
        <v>585</v>
      </c>
      <c r="C597" s="14" t="s">
        <v>201</v>
      </c>
      <c r="D597" s="15" t="s">
        <v>202</v>
      </c>
      <c r="E597" s="14"/>
      <c r="F597" s="15"/>
      <c r="G597" s="1">
        <v>1768939.01</v>
      </c>
      <c r="H597" s="1">
        <v>176950.12</v>
      </c>
      <c r="I597" s="1">
        <v>211002.79</v>
      </c>
      <c r="J597" s="1">
        <f t="shared" ref="J597" si="291">SUM(G597:I597)</f>
        <v>2156891.92</v>
      </c>
    </row>
    <row r="598" spans="1:10" ht="12.75" x14ac:dyDescent="0.2">
      <c r="A598" s="3" t="s">
        <v>161</v>
      </c>
      <c r="B598" s="3" t="s">
        <v>585</v>
      </c>
      <c r="C598" s="6" t="s">
        <v>201</v>
      </c>
      <c r="D598" s="6" t="s">
        <v>697</v>
      </c>
      <c r="E598" s="17"/>
      <c r="F598" s="17">
        <v>200.5</v>
      </c>
      <c r="G598" s="8">
        <v>8822.64</v>
      </c>
      <c r="H598" s="8">
        <v>882.54</v>
      </c>
      <c r="I598" s="8">
        <v>1052.3800000000001</v>
      </c>
      <c r="J598" s="8">
        <f t="shared" ref="J598" si="292">ROUND(J597/$F598,2)</f>
        <v>10757.57</v>
      </c>
    </row>
    <row r="599" spans="1:10" ht="12.75" x14ac:dyDescent="0.2">
      <c r="A599" s="3" t="str">
        <f>A598</f>
        <v>1780</v>
      </c>
      <c r="B599" s="3" t="str">
        <f>B598</f>
        <v>LINCOGENOA-HUGO C</v>
      </c>
      <c r="C599" s="51" t="str">
        <f>C598</f>
        <v xml:space="preserve">$ </v>
      </c>
      <c r="D599" s="6" t="s">
        <v>698</v>
      </c>
      <c r="F599" s="17">
        <v>224</v>
      </c>
      <c r="G599" s="8">
        <v>7897.05</v>
      </c>
      <c r="H599" s="8">
        <v>789.96</v>
      </c>
      <c r="I599" s="8">
        <v>941.98</v>
      </c>
      <c r="J599" s="8">
        <f t="shared" ref="G599:J599" si="293">ROUND(J597/$F599,2)</f>
        <v>9628.98</v>
      </c>
    </row>
    <row r="600" spans="1:10" s="19" customFormat="1" ht="12.75" x14ac:dyDescent="0.2">
      <c r="A600" s="3" t="s">
        <v>161</v>
      </c>
      <c r="B600" s="3" t="s">
        <v>585</v>
      </c>
      <c r="C600" s="17" t="s">
        <v>200</v>
      </c>
      <c r="D600" s="2" t="s">
        <v>199</v>
      </c>
      <c r="E600" s="17"/>
      <c r="F600" s="17"/>
      <c r="G600" s="18">
        <v>39.2053252498932</v>
      </c>
      <c r="H600" s="18">
        <v>3.9217785171732014</v>
      </c>
      <c r="I600" s="18">
        <v>4.6764941944408314</v>
      </c>
      <c r="J600" s="18">
        <f>($J597/IC!$H597)*100</f>
        <v>47.803597961507229</v>
      </c>
    </row>
    <row r="601" spans="1:10" ht="12.75" x14ac:dyDescent="0.2">
      <c r="A601" s="3" t="s">
        <v>161</v>
      </c>
      <c r="B601" s="3" t="s">
        <v>585</v>
      </c>
      <c r="C601" s="6"/>
      <c r="D601" s="6"/>
      <c r="E601" s="17"/>
      <c r="F601" s="17"/>
      <c r="G601" s="8"/>
      <c r="H601" s="8"/>
      <c r="I601" s="8"/>
      <c r="J601" s="8"/>
    </row>
    <row r="602" spans="1:10" ht="12.75" x14ac:dyDescent="0.2">
      <c r="A602" s="11" t="s">
        <v>115</v>
      </c>
      <c r="B602" s="11" t="s">
        <v>586</v>
      </c>
      <c r="C602" s="12"/>
      <c r="D602" s="7" t="s">
        <v>326</v>
      </c>
      <c r="E602" s="9" t="s">
        <v>327</v>
      </c>
      <c r="F602" s="9"/>
      <c r="G602" s="13"/>
      <c r="H602" s="13"/>
      <c r="I602" s="13"/>
      <c r="J602" s="13"/>
    </row>
    <row r="603" spans="1:10" s="16" customFormat="1" ht="15" x14ac:dyDescent="0.25">
      <c r="A603" s="3" t="s">
        <v>115</v>
      </c>
      <c r="B603" s="3" t="s">
        <v>586</v>
      </c>
      <c r="C603" s="14" t="s">
        <v>201</v>
      </c>
      <c r="D603" s="15" t="s">
        <v>202</v>
      </c>
      <c r="E603" s="14"/>
      <c r="F603" s="15"/>
      <c r="G603" s="1">
        <v>2532652.54</v>
      </c>
      <c r="H603" s="1">
        <v>291125.94</v>
      </c>
      <c r="I603" s="1">
        <v>600755.91</v>
      </c>
      <c r="J603" s="1">
        <f t="shared" ref="J603" si="294">SUM(G603:I603)</f>
        <v>3424534.39</v>
      </c>
    </row>
    <row r="604" spans="1:10" ht="12.75" x14ac:dyDescent="0.2">
      <c r="A604" s="3" t="s">
        <v>115</v>
      </c>
      <c r="B604" s="3" t="s">
        <v>586</v>
      </c>
      <c r="C604" s="6" t="s">
        <v>201</v>
      </c>
      <c r="D604" s="6" t="s">
        <v>697</v>
      </c>
      <c r="E604" s="17"/>
      <c r="F604" s="17">
        <v>483.5</v>
      </c>
      <c r="G604" s="8">
        <v>5238.16</v>
      </c>
      <c r="H604" s="8">
        <v>602.12</v>
      </c>
      <c r="I604" s="8">
        <v>1242.51</v>
      </c>
      <c r="J604" s="8">
        <f t="shared" ref="J604" si="295">ROUND(J603/$F604,2)</f>
        <v>7082.8</v>
      </c>
    </row>
    <row r="605" spans="1:10" ht="12.75" x14ac:dyDescent="0.2">
      <c r="A605" s="3" t="str">
        <f>A604</f>
        <v>1790</v>
      </c>
      <c r="B605" s="3" t="str">
        <f>B604</f>
        <v>LINCOLIMON RE-4J</v>
      </c>
      <c r="C605" s="51" t="str">
        <f>C604</f>
        <v xml:space="preserve">$ </v>
      </c>
      <c r="D605" s="6" t="s">
        <v>698</v>
      </c>
      <c r="F605" s="17">
        <v>457</v>
      </c>
      <c r="G605" s="8">
        <v>5541.91</v>
      </c>
      <c r="H605" s="8">
        <v>637.04</v>
      </c>
      <c r="I605" s="8">
        <v>1314.56</v>
      </c>
      <c r="J605" s="8">
        <f t="shared" ref="G605:J605" si="296">ROUND(J603/$F605,2)</f>
        <v>7493.51</v>
      </c>
    </row>
    <row r="606" spans="1:10" s="19" customFormat="1" ht="12.75" x14ac:dyDescent="0.2">
      <c r="A606" s="3" t="s">
        <v>115</v>
      </c>
      <c r="B606" s="3" t="s">
        <v>586</v>
      </c>
      <c r="C606" s="17" t="s">
        <v>200</v>
      </c>
      <c r="D606" s="2" t="s">
        <v>199</v>
      </c>
      <c r="E606" s="17"/>
      <c r="F606" s="17"/>
      <c r="G606" s="18">
        <v>32.10885807445981</v>
      </c>
      <c r="H606" s="18">
        <v>3.6908819277885248</v>
      </c>
      <c r="I606" s="18">
        <v>7.6163571381895734</v>
      </c>
      <c r="J606" s="18">
        <f>($J603/IC!$H603)*100</f>
        <v>43.416097140437913</v>
      </c>
    </row>
    <row r="607" spans="1:10" ht="12.75" x14ac:dyDescent="0.2">
      <c r="A607" s="3" t="s">
        <v>115</v>
      </c>
      <c r="B607" s="3" t="s">
        <v>586</v>
      </c>
      <c r="C607" s="6"/>
      <c r="D607" s="6"/>
      <c r="E607" s="17"/>
      <c r="F607" s="17"/>
      <c r="G607" s="8"/>
      <c r="H607" s="8"/>
      <c r="I607" s="8"/>
      <c r="J607" s="8"/>
    </row>
    <row r="608" spans="1:10" ht="12.75" x14ac:dyDescent="0.2">
      <c r="A608" s="11" t="s">
        <v>105</v>
      </c>
      <c r="B608" s="11" t="s">
        <v>587</v>
      </c>
      <c r="C608" s="12"/>
      <c r="D608" s="7" t="s">
        <v>326</v>
      </c>
      <c r="E608" s="9" t="s">
        <v>325</v>
      </c>
      <c r="F608" s="9"/>
      <c r="G608" s="13"/>
      <c r="H608" s="13"/>
      <c r="I608" s="13"/>
      <c r="J608" s="13"/>
    </row>
    <row r="609" spans="1:10" s="16" customFormat="1" ht="15" x14ac:dyDescent="0.25">
      <c r="A609" s="3" t="s">
        <v>105</v>
      </c>
      <c r="B609" s="3" t="s">
        <v>587</v>
      </c>
      <c r="C609" s="14" t="s">
        <v>201</v>
      </c>
      <c r="D609" s="15" t="s">
        <v>202</v>
      </c>
      <c r="E609" s="14"/>
      <c r="F609" s="15"/>
      <c r="G609" s="1">
        <v>176930.94</v>
      </c>
      <c r="H609" s="1">
        <v>19346.37</v>
      </c>
      <c r="I609" s="1">
        <v>269909.32</v>
      </c>
      <c r="J609" s="1">
        <f t="shared" ref="J609" si="297">SUM(G609:I609)</f>
        <v>466186.63</v>
      </c>
    </row>
    <row r="610" spans="1:10" ht="12.75" x14ac:dyDescent="0.2">
      <c r="A610" s="3" t="s">
        <v>105</v>
      </c>
      <c r="B610" s="3" t="s">
        <v>587</v>
      </c>
      <c r="C610" s="6" t="s">
        <v>201</v>
      </c>
      <c r="D610" s="6" t="s">
        <v>697</v>
      </c>
      <c r="E610" s="17"/>
      <c r="F610" s="17">
        <v>50</v>
      </c>
      <c r="G610" s="8">
        <v>3538.62</v>
      </c>
      <c r="H610" s="8">
        <v>386.93</v>
      </c>
      <c r="I610" s="8">
        <v>5398.19</v>
      </c>
      <c r="J610" s="8">
        <f t="shared" ref="J610" si="298">ROUND(J609/$F610,2)</f>
        <v>9323.73</v>
      </c>
    </row>
    <row r="611" spans="1:10" ht="12.75" x14ac:dyDescent="0.2">
      <c r="A611" s="3" t="str">
        <f>A610</f>
        <v>1810</v>
      </c>
      <c r="B611" s="3" t="str">
        <f>B610</f>
        <v>LINCOKARVAL RE-23</v>
      </c>
      <c r="C611" s="51" t="str">
        <f>C610</f>
        <v xml:space="preserve">$ </v>
      </c>
      <c r="D611" s="6" t="s">
        <v>698</v>
      </c>
      <c r="F611" s="17">
        <v>40</v>
      </c>
      <c r="G611" s="8">
        <v>4423.2700000000004</v>
      </c>
      <c r="H611" s="8">
        <v>483.66</v>
      </c>
      <c r="I611" s="8">
        <v>6747.73</v>
      </c>
      <c r="J611" s="8">
        <f t="shared" ref="G611:J611" si="299">ROUND(J609/$F611,2)</f>
        <v>11654.67</v>
      </c>
    </row>
    <row r="612" spans="1:10" s="19" customFormat="1" ht="12.75" x14ac:dyDescent="0.2">
      <c r="A612" s="3" t="s">
        <v>105</v>
      </c>
      <c r="B612" s="3" t="s">
        <v>587</v>
      </c>
      <c r="C612" s="17" t="s">
        <v>200</v>
      </c>
      <c r="D612" s="2" t="s">
        <v>199</v>
      </c>
      <c r="E612" s="17"/>
      <c r="F612" s="17"/>
      <c r="G612" s="18">
        <v>11.77391770535076</v>
      </c>
      <c r="H612" s="18">
        <v>1.2874094733078725</v>
      </c>
      <c r="I612" s="18">
        <v>17.961189386023634</v>
      </c>
      <c r="J612" s="18">
        <f>($J609/IC!$H609)*100</f>
        <v>31.022516564682267</v>
      </c>
    </row>
    <row r="613" spans="1:10" ht="12.75" x14ac:dyDescent="0.2">
      <c r="A613" s="3" t="s">
        <v>105</v>
      </c>
      <c r="B613" s="3" t="s">
        <v>587</v>
      </c>
      <c r="C613" s="6"/>
      <c r="D613" s="6"/>
      <c r="E613" s="17"/>
      <c r="F613" s="17"/>
      <c r="G613" s="8"/>
      <c r="H613" s="8"/>
      <c r="I613" s="8"/>
      <c r="J613" s="8"/>
    </row>
    <row r="614" spans="1:10" ht="12.75" x14ac:dyDescent="0.2">
      <c r="A614" s="11" t="s">
        <v>137</v>
      </c>
      <c r="B614" s="11" t="s">
        <v>588</v>
      </c>
      <c r="C614" s="12"/>
      <c r="D614" s="7" t="s">
        <v>321</v>
      </c>
      <c r="E614" s="9" t="s">
        <v>324</v>
      </c>
      <c r="F614" s="9"/>
      <c r="G614" s="13"/>
      <c r="H614" s="13"/>
      <c r="I614" s="13"/>
      <c r="J614" s="13"/>
    </row>
    <row r="615" spans="1:10" s="16" customFormat="1" ht="15" x14ac:dyDescent="0.25">
      <c r="A615" s="3" t="s">
        <v>137</v>
      </c>
      <c r="B615" s="3" t="s">
        <v>588</v>
      </c>
      <c r="C615" s="14" t="s">
        <v>201</v>
      </c>
      <c r="D615" s="15" t="s">
        <v>202</v>
      </c>
      <c r="E615" s="14"/>
      <c r="F615" s="15"/>
      <c r="G615" s="1">
        <v>8684506.6699999981</v>
      </c>
      <c r="H615" s="1">
        <v>823496.21</v>
      </c>
      <c r="I615" s="1">
        <v>1698298.6999999997</v>
      </c>
      <c r="J615" s="1">
        <f t="shared" ref="J615" si="300">SUM(G615:I615)</f>
        <v>11206301.579999998</v>
      </c>
    </row>
    <row r="616" spans="1:10" ht="12.75" x14ac:dyDescent="0.2">
      <c r="A616" s="3" t="s">
        <v>137</v>
      </c>
      <c r="B616" s="3" t="s">
        <v>588</v>
      </c>
      <c r="C616" s="6" t="s">
        <v>201</v>
      </c>
      <c r="D616" s="6" t="s">
        <v>697</v>
      </c>
      <c r="E616" s="17"/>
      <c r="F616" s="17">
        <v>2047.5</v>
      </c>
      <c r="G616" s="8">
        <v>4241.5200000000004</v>
      </c>
      <c r="H616" s="8">
        <v>402.2</v>
      </c>
      <c r="I616" s="8">
        <v>829.45</v>
      </c>
      <c r="J616" s="8">
        <f t="shared" ref="J616" si="301">ROUND(J615/$F616,2)</f>
        <v>5473.16</v>
      </c>
    </row>
    <row r="617" spans="1:10" ht="12.75" x14ac:dyDescent="0.2">
      <c r="A617" s="3" t="str">
        <f>A616</f>
        <v>1828</v>
      </c>
      <c r="B617" s="3" t="str">
        <f>B616</f>
        <v>LOGANVALLEY RE-1</v>
      </c>
      <c r="C617" s="51" t="str">
        <f>C616</f>
        <v xml:space="preserve">$ </v>
      </c>
      <c r="D617" s="6" t="s">
        <v>698</v>
      </c>
      <c r="F617" s="17">
        <v>1972</v>
      </c>
      <c r="G617" s="8">
        <v>4403.91</v>
      </c>
      <c r="H617" s="8">
        <v>417.59</v>
      </c>
      <c r="I617" s="8">
        <v>861.21</v>
      </c>
      <c r="J617" s="8">
        <f t="shared" ref="G617:J617" si="302">ROUND(J615/$F617,2)</f>
        <v>5682.71</v>
      </c>
    </row>
    <row r="618" spans="1:10" s="19" customFormat="1" ht="12.75" x14ac:dyDescent="0.2">
      <c r="A618" s="3" t="s">
        <v>137</v>
      </c>
      <c r="B618" s="3" t="s">
        <v>588</v>
      </c>
      <c r="C618" s="17" t="s">
        <v>200</v>
      </c>
      <c r="D618" s="2" t="s">
        <v>199</v>
      </c>
      <c r="E618" s="17"/>
      <c r="F618" s="17"/>
      <c r="G618" s="18">
        <v>29.780251914504895</v>
      </c>
      <c r="H618" s="18">
        <v>2.8238707754300143</v>
      </c>
      <c r="I618" s="18">
        <v>5.8236771567907812</v>
      </c>
      <c r="J618" s="18">
        <f>($J615/IC!$H615)*100</f>
        <v>38.427799846725691</v>
      </c>
    </row>
    <row r="619" spans="1:10" ht="12.75" x14ac:dyDescent="0.2">
      <c r="A619" s="3" t="s">
        <v>137</v>
      </c>
      <c r="B619" s="3" t="s">
        <v>588</v>
      </c>
      <c r="C619" s="6"/>
      <c r="D619" s="6"/>
      <c r="E619" s="17"/>
      <c r="F619" s="17"/>
      <c r="G619" s="8"/>
      <c r="H619" s="8"/>
      <c r="I619" s="8"/>
      <c r="J619" s="8"/>
    </row>
    <row r="620" spans="1:10" ht="12.75" x14ac:dyDescent="0.2">
      <c r="A620" s="11" t="s">
        <v>77</v>
      </c>
      <c r="B620" s="11" t="s">
        <v>589</v>
      </c>
      <c r="C620" s="12"/>
      <c r="D620" s="7" t="s">
        <v>321</v>
      </c>
      <c r="E620" s="9" t="s">
        <v>323</v>
      </c>
      <c r="F620" s="9"/>
      <c r="G620" s="13"/>
      <c r="H620" s="13"/>
      <c r="I620" s="13"/>
      <c r="J620" s="13"/>
    </row>
    <row r="621" spans="1:10" s="16" customFormat="1" ht="15" x14ac:dyDescent="0.25">
      <c r="A621" s="3" t="s">
        <v>77</v>
      </c>
      <c r="B621" s="3" t="s">
        <v>589</v>
      </c>
      <c r="C621" s="14" t="s">
        <v>201</v>
      </c>
      <c r="D621" s="15" t="s">
        <v>202</v>
      </c>
      <c r="E621" s="14"/>
      <c r="F621" s="15"/>
      <c r="G621" s="1">
        <v>1228390.3500000001</v>
      </c>
      <c r="H621" s="1">
        <v>118554.88</v>
      </c>
      <c r="I621" s="1">
        <v>306567.40999999997</v>
      </c>
      <c r="J621" s="1">
        <f t="shared" ref="J621" si="303">SUM(G621:I621)</f>
        <v>1653512.64</v>
      </c>
    </row>
    <row r="622" spans="1:10" ht="12.75" x14ac:dyDescent="0.2">
      <c r="A622" s="3" t="s">
        <v>77</v>
      </c>
      <c r="B622" s="3" t="s">
        <v>589</v>
      </c>
      <c r="C622" s="6" t="s">
        <v>201</v>
      </c>
      <c r="D622" s="6" t="s">
        <v>697</v>
      </c>
      <c r="E622" s="17"/>
      <c r="F622" s="17">
        <v>211</v>
      </c>
      <c r="G622" s="8">
        <v>5821.76</v>
      </c>
      <c r="H622" s="8">
        <v>561.87</v>
      </c>
      <c r="I622" s="8">
        <v>1452.93</v>
      </c>
      <c r="J622" s="8">
        <f t="shared" ref="J622" si="304">ROUND(J621/$F622,2)</f>
        <v>7836.55</v>
      </c>
    </row>
    <row r="623" spans="1:10" ht="12.75" x14ac:dyDescent="0.2">
      <c r="A623" s="3" t="str">
        <f>A622</f>
        <v>1850</v>
      </c>
      <c r="B623" s="3" t="str">
        <f>B622</f>
        <v>LOGANFRENCHMAN RE</v>
      </c>
      <c r="C623" s="51" t="str">
        <f>C622</f>
        <v xml:space="preserve">$ </v>
      </c>
      <c r="D623" s="6" t="s">
        <v>698</v>
      </c>
      <c r="F623" s="17">
        <v>221</v>
      </c>
      <c r="G623" s="8">
        <v>5558.33</v>
      </c>
      <c r="H623" s="8">
        <v>536.45000000000005</v>
      </c>
      <c r="I623" s="8">
        <v>1387.18</v>
      </c>
      <c r="J623" s="8">
        <f t="shared" ref="G623:J623" si="305">ROUND(J621/$F623,2)</f>
        <v>7481.96</v>
      </c>
    </row>
    <row r="624" spans="1:10" s="19" customFormat="1" ht="12.75" x14ac:dyDescent="0.2">
      <c r="A624" s="3" t="s">
        <v>77</v>
      </c>
      <c r="B624" s="3" t="s">
        <v>589</v>
      </c>
      <c r="C624" s="17" t="s">
        <v>200</v>
      </c>
      <c r="D624" s="2" t="s">
        <v>199</v>
      </c>
      <c r="E624" s="17"/>
      <c r="F624" s="17"/>
      <c r="G624" s="18">
        <v>31.018956327047135</v>
      </c>
      <c r="H624" s="18">
        <v>2.9937133949955839</v>
      </c>
      <c r="I624" s="18">
        <v>7.7413511935240704</v>
      </c>
      <c r="J624" s="18">
        <f>($J621/IC!$H621)*100</f>
        <v>41.754020915566784</v>
      </c>
    </row>
    <row r="625" spans="1:10" ht="12.75" x14ac:dyDescent="0.2">
      <c r="A625" s="3" t="s">
        <v>77</v>
      </c>
      <c r="B625" s="3" t="s">
        <v>589</v>
      </c>
      <c r="C625" s="6"/>
      <c r="D625" s="6"/>
      <c r="E625" s="17"/>
      <c r="F625" s="17"/>
      <c r="G625" s="8"/>
      <c r="H625" s="8"/>
      <c r="I625" s="8"/>
      <c r="J625" s="8"/>
    </row>
    <row r="626" spans="1:10" ht="12.75" x14ac:dyDescent="0.2">
      <c r="A626" s="11" t="s">
        <v>104</v>
      </c>
      <c r="B626" s="11" t="s">
        <v>590</v>
      </c>
      <c r="C626" s="12"/>
      <c r="D626" s="7" t="s">
        <v>321</v>
      </c>
      <c r="E626" s="9" t="s">
        <v>322</v>
      </c>
      <c r="F626" s="9"/>
      <c r="G626" s="13"/>
      <c r="H626" s="13"/>
      <c r="I626" s="13"/>
      <c r="J626" s="13"/>
    </row>
    <row r="627" spans="1:10" s="16" customFormat="1" ht="15" x14ac:dyDescent="0.25">
      <c r="A627" s="3" t="s">
        <v>104</v>
      </c>
      <c r="B627" s="3" t="s">
        <v>590</v>
      </c>
      <c r="C627" s="14" t="s">
        <v>201</v>
      </c>
      <c r="D627" s="15" t="s">
        <v>202</v>
      </c>
      <c r="E627" s="14"/>
      <c r="F627" s="15"/>
      <c r="G627" s="1">
        <v>1137133.3800000001</v>
      </c>
      <c r="H627" s="1">
        <v>111394.34</v>
      </c>
      <c r="I627" s="1">
        <v>492687.89999999997</v>
      </c>
      <c r="J627" s="1">
        <f t="shared" ref="J627" si="306">SUM(G627:I627)</f>
        <v>1741215.62</v>
      </c>
    </row>
    <row r="628" spans="1:10" ht="12.75" x14ac:dyDescent="0.2">
      <c r="A628" s="3" t="s">
        <v>104</v>
      </c>
      <c r="B628" s="3" t="s">
        <v>590</v>
      </c>
      <c r="C628" s="6" t="s">
        <v>201</v>
      </c>
      <c r="D628" s="6" t="s">
        <v>697</v>
      </c>
      <c r="E628" s="17"/>
      <c r="F628" s="17">
        <v>319.5</v>
      </c>
      <c r="G628" s="8">
        <v>3559.1</v>
      </c>
      <c r="H628" s="8">
        <v>348.65</v>
      </c>
      <c r="I628" s="8">
        <v>1542.06</v>
      </c>
      <c r="J628" s="8">
        <f t="shared" ref="J628" si="307">ROUND(J627/$F628,2)</f>
        <v>5449.81</v>
      </c>
    </row>
    <row r="629" spans="1:10" ht="12.75" x14ac:dyDescent="0.2">
      <c r="A629" s="3" t="str">
        <f>A628</f>
        <v>1860</v>
      </c>
      <c r="B629" s="3" t="str">
        <f>B628</f>
        <v>LOGANBUFFALO RE-4</v>
      </c>
      <c r="C629" s="51" t="str">
        <f>C628</f>
        <v xml:space="preserve">$ </v>
      </c>
      <c r="D629" s="6" t="s">
        <v>698</v>
      </c>
      <c r="F629" s="17">
        <v>314</v>
      </c>
      <c r="G629" s="8">
        <v>3621.44</v>
      </c>
      <c r="H629" s="8">
        <v>354.76</v>
      </c>
      <c r="I629" s="8">
        <v>1569.07</v>
      </c>
      <c r="J629" s="8">
        <f t="shared" ref="G629:J629" si="308">ROUND(J627/$F629,2)</f>
        <v>5545.27</v>
      </c>
    </row>
    <row r="630" spans="1:10" s="19" customFormat="1" ht="12.75" x14ac:dyDescent="0.2">
      <c r="A630" s="3" t="s">
        <v>104</v>
      </c>
      <c r="B630" s="3" t="s">
        <v>590</v>
      </c>
      <c r="C630" s="17" t="s">
        <v>200</v>
      </c>
      <c r="D630" s="2" t="s">
        <v>199</v>
      </c>
      <c r="E630" s="17"/>
      <c r="F630" s="17"/>
      <c r="G630" s="18">
        <v>21.395378090888261</v>
      </c>
      <c r="H630" s="18">
        <v>2.0959054262262162</v>
      </c>
      <c r="I630" s="18">
        <v>9.2700153620551937</v>
      </c>
      <c r="J630" s="18">
        <f>($J627/IC!$H627)*100</f>
        <v>32.761298879169672</v>
      </c>
    </row>
    <row r="631" spans="1:10" ht="12.75" x14ac:dyDescent="0.2">
      <c r="A631" s="3" t="s">
        <v>104</v>
      </c>
      <c r="B631" s="3" t="s">
        <v>590</v>
      </c>
      <c r="C631" s="6"/>
      <c r="D631" s="6"/>
      <c r="E631" s="17"/>
      <c r="F631" s="17"/>
      <c r="G631" s="8"/>
      <c r="H631" s="8"/>
      <c r="I631" s="8"/>
      <c r="J631" s="8"/>
    </row>
    <row r="632" spans="1:10" ht="12.75" x14ac:dyDescent="0.2">
      <c r="A632" s="11" t="s">
        <v>72</v>
      </c>
      <c r="B632" s="11" t="s">
        <v>591</v>
      </c>
      <c r="C632" s="12"/>
      <c r="D632" s="7" t="s">
        <v>321</v>
      </c>
      <c r="E632" s="9" t="s">
        <v>320</v>
      </c>
      <c r="F632" s="9"/>
      <c r="G632" s="13"/>
      <c r="H632" s="13"/>
      <c r="I632" s="13"/>
      <c r="J632" s="13"/>
    </row>
    <row r="633" spans="1:10" s="16" customFormat="1" ht="15" x14ac:dyDescent="0.25">
      <c r="A633" s="3" t="s">
        <v>72</v>
      </c>
      <c r="B633" s="3" t="s">
        <v>591</v>
      </c>
      <c r="C633" s="14" t="s">
        <v>201</v>
      </c>
      <c r="D633" s="15" t="s">
        <v>202</v>
      </c>
      <c r="E633" s="14"/>
      <c r="F633" s="15"/>
      <c r="G633" s="1">
        <v>2468997.61</v>
      </c>
      <c r="H633" s="1">
        <v>162368.65</v>
      </c>
      <c r="I633" s="1">
        <v>518771.60000000003</v>
      </c>
      <c r="J633" s="1">
        <f t="shared" ref="J633" si="309">SUM(G633:I633)</f>
        <v>3150137.86</v>
      </c>
    </row>
    <row r="634" spans="1:10" ht="12.75" x14ac:dyDescent="0.2">
      <c r="A634" s="3" t="s">
        <v>72</v>
      </c>
      <c r="B634" s="3" t="s">
        <v>591</v>
      </c>
      <c r="C634" s="6" t="s">
        <v>201</v>
      </c>
      <c r="D634" s="6" t="s">
        <v>697</v>
      </c>
      <c r="E634" s="17"/>
      <c r="F634" s="17">
        <v>165</v>
      </c>
      <c r="G634" s="8">
        <v>14963.62</v>
      </c>
      <c r="H634" s="8">
        <v>984.05</v>
      </c>
      <c r="I634" s="8">
        <v>3144.07</v>
      </c>
      <c r="J634" s="8">
        <f t="shared" ref="J634" si="310">ROUND(J633/$F634,2)</f>
        <v>19091.740000000002</v>
      </c>
    </row>
    <row r="635" spans="1:10" ht="12.75" x14ac:dyDescent="0.2">
      <c r="A635" s="3" t="str">
        <f>A634</f>
        <v>1870</v>
      </c>
      <c r="B635" s="3" t="str">
        <f>B634</f>
        <v>LOGANPLATEAU RE-5</v>
      </c>
      <c r="C635" s="51" t="str">
        <f>C634</f>
        <v xml:space="preserve">$ </v>
      </c>
      <c r="D635" s="6" t="s">
        <v>698</v>
      </c>
      <c r="F635" s="17">
        <v>178</v>
      </c>
      <c r="G635" s="8">
        <v>13870.77</v>
      </c>
      <c r="H635" s="8">
        <v>912.18</v>
      </c>
      <c r="I635" s="8">
        <v>2914.45</v>
      </c>
      <c r="J635" s="8">
        <f t="shared" ref="G635:J635" si="311">ROUND(J633/$F635,2)</f>
        <v>17697.400000000001</v>
      </c>
    </row>
    <row r="636" spans="1:10" s="19" customFormat="1" ht="12.75" x14ac:dyDescent="0.2">
      <c r="A636" s="3" t="s">
        <v>72</v>
      </c>
      <c r="B636" s="3" t="s">
        <v>591</v>
      </c>
      <c r="C636" s="17" t="s">
        <v>200</v>
      </c>
      <c r="D636" s="2" t="s">
        <v>199</v>
      </c>
      <c r="E636" s="17"/>
      <c r="F636" s="17"/>
      <c r="G636" s="18">
        <v>35.272263083633277</v>
      </c>
      <c r="H636" s="18">
        <v>2.3196092682059635</v>
      </c>
      <c r="I636" s="18">
        <v>7.4112053739563448</v>
      </c>
      <c r="J636" s="18">
        <f>($J633/IC!$H633)*100</f>
        <v>45.003077725795585</v>
      </c>
    </row>
    <row r="637" spans="1:10" ht="12.75" x14ac:dyDescent="0.2">
      <c r="A637" s="3" t="s">
        <v>72</v>
      </c>
      <c r="B637" s="3" t="s">
        <v>591</v>
      </c>
      <c r="C637" s="6"/>
      <c r="D637" s="6"/>
      <c r="E637" s="17"/>
      <c r="F637" s="17"/>
      <c r="G637" s="8"/>
      <c r="H637" s="8"/>
      <c r="I637" s="8"/>
      <c r="J637" s="8"/>
    </row>
    <row r="638" spans="1:10" ht="12.75" x14ac:dyDescent="0.2">
      <c r="A638" s="11" t="s">
        <v>158</v>
      </c>
      <c r="B638" s="11" t="s">
        <v>592</v>
      </c>
      <c r="C638" s="12"/>
      <c r="D638" s="7" t="s">
        <v>317</v>
      </c>
      <c r="E638" s="9" t="s">
        <v>319</v>
      </c>
      <c r="F638" s="9"/>
      <c r="G638" s="13"/>
      <c r="H638" s="13"/>
      <c r="I638" s="13"/>
      <c r="J638" s="13"/>
    </row>
    <row r="639" spans="1:10" s="16" customFormat="1" ht="15" x14ac:dyDescent="0.25">
      <c r="A639" s="3" t="s">
        <v>158</v>
      </c>
      <c r="B639" s="3" t="s">
        <v>592</v>
      </c>
      <c r="C639" s="14" t="s">
        <v>201</v>
      </c>
      <c r="D639" s="15" t="s">
        <v>202</v>
      </c>
      <c r="E639" s="14"/>
      <c r="F639" s="15"/>
      <c r="G639" s="1">
        <v>2283694.1599999997</v>
      </c>
      <c r="H639" s="1">
        <v>181134.31</v>
      </c>
      <c r="I639" s="1">
        <v>325761.63</v>
      </c>
      <c r="J639" s="1">
        <f t="shared" ref="J639" si="312">SUM(G639:I639)</f>
        <v>2790590.0999999996</v>
      </c>
    </row>
    <row r="640" spans="1:10" ht="12.75" x14ac:dyDescent="0.2">
      <c r="A640" s="3" t="s">
        <v>158</v>
      </c>
      <c r="B640" s="3" t="s">
        <v>592</v>
      </c>
      <c r="C640" s="6" t="s">
        <v>201</v>
      </c>
      <c r="D640" s="6" t="s">
        <v>697</v>
      </c>
      <c r="E640" s="17"/>
      <c r="F640" s="17">
        <v>163.30000000000001</v>
      </c>
      <c r="G640" s="8">
        <v>13984.65</v>
      </c>
      <c r="H640" s="8">
        <v>1109.21</v>
      </c>
      <c r="I640" s="8">
        <v>1994.87</v>
      </c>
      <c r="J640" s="8">
        <f t="shared" ref="J640" si="313">ROUND(J639/$F640,2)</f>
        <v>17088.73</v>
      </c>
    </row>
    <row r="641" spans="1:10" ht="12.75" x14ac:dyDescent="0.2">
      <c r="A641" s="3" t="str">
        <f>A640</f>
        <v>1980</v>
      </c>
      <c r="B641" s="3" t="str">
        <f>B640</f>
        <v>MESADE BEQUE 49J</v>
      </c>
      <c r="C641" s="51" t="str">
        <f>C640</f>
        <v xml:space="preserve">$ </v>
      </c>
      <c r="D641" s="6" t="s">
        <v>698</v>
      </c>
      <c r="F641" s="17">
        <v>170</v>
      </c>
      <c r="G641" s="8">
        <v>13433.5</v>
      </c>
      <c r="H641" s="8">
        <v>1065.5</v>
      </c>
      <c r="I641" s="8">
        <v>1916.24</v>
      </c>
      <c r="J641" s="8">
        <f t="shared" ref="G641:J641" si="314">ROUND(J639/$F641,2)</f>
        <v>16415.240000000002</v>
      </c>
    </row>
    <row r="642" spans="1:10" s="19" customFormat="1" ht="12.75" x14ac:dyDescent="0.2">
      <c r="A642" s="3" t="s">
        <v>158</v>
      </c>
      <c r="B642" s="3" t="s">
        <v>592</v>
      </c>
      <c r="C642" s="17" t="s">
        <v>200</v>
      </c>
      <c r="D642" s="2" t="s">
        <v>199</v>
      </c>
      <c r="E642" s="17"/>
      <c r="F642" s="17"/>
      <c r="G642" s="18">
        <v>49.433980771498192</v>
      </c>
      <c r="H642" s="18">
        <v>3.9209234557041537</v>
      </c>
      <c r="I642" s="18">
        <v>7.0515984301119872</v>
      </c>
      <c r="J642" s="18">
        <f>($J639/IC!$H639)*100</f>
        <v>60.406502657314334</v>
      </c>
    </row>
    <row r="643" spans="1:10" ht="12.75" x14ac:dyDescent="0.2">
      <c r="A643" s="3" t="s">
        <v>158</v>
      </c>
      <c r="B643" s="3" t="s">
        <v>592</v>
      </c>
      <c r="C643" s="6"/>
      <c r="D643" s="6"/>
      <c r="E643" s="17"/>
      <c r="F643" s="17"/>
      <c r="G643" s="8"/>
      <c r="H643" s="8"/>
      <c r="I643" s="8"/>
      <c r="J643" s="8"/>
    </row>
    <row r="644" spans="1:10" ht="12.75" x14ac:dyDescent="0.2">
      <c r="A644" s="11" t="s">
        <v>40</v>
      </c>
      <c r="B644" s="11" t="s">
        <v>593</v>
      </c>
      <c r="C644" s="12"/>
      <c r="D644" s="7" t="s">
        <v>317</v>
      </c>
      <c r="E644" s="9" t="s">
        <v>318</v>
      </c>
      <c r="F644" s="9"/>
      <c r="G644" s="13"/>
      <c r="H644" s="13"/>
      <c r="I644" s="13"/>
      <c r="J644" s="13"/>
    </row>
    <row r="645" spans="1:10" s="16" customFormat="1" ht="15" x14ac:dyDescent="0.25">
      <c r="A645" s="3" t="s">
        <v>40</v>
      </c>
      <c r="B645" s="3" t="s">
        <v>593</v>
      </c>
      <c r="C645" s="14" t="s">
        <v>201</v>
      </c>
      <c r="D645" s="15" t="s">
        <v>202</v>
      </c>
      <c r="E645" s="14"/>
      <c r="F645" s="15"/>
      <c r="G645" s="1">
        <v>2831224.8899999997</v>
      </c>
      <c r="H645" s="1">
        <v>310354.82</v>
      </c>
      <c r="I645" s="1">
        <v>466421.25</v>
      </c>
      <c r="J645" s="1">
        <f t="shared" ref="J645" si="315">SUM(G645:I645)</f>
        <v>3608000.9599999995</v>
      </c>
    </row>
    <row r="646" spans="1:10" ht="12.75" x14ac:dyDescent="0.2">
      <c r="A646" s="3" t="s">
        <v>40</v>
      </c>
      <c r="B646" s="3" t="s">
        <v>593</v>
      </c>
      <c r="C646" s="6" t="s">
        <v>201</v>
      </c>
      <c r="D646" s="6" t="s">
        <v>697</v>
      </c>
      <c r="E646" s="17"/>
      <c r="F646" s="17">
        <v>355</v>
      </c>
      <c r="G646" s="8">
        <v>7975.28</v>
      </c>
      <c r="H646" s="8">
        <v>874.24</v>
      </c>
      <c r="I646" s="8">
        <v>1313.86</v>
      </c>
      <c r="J646" s="8">
        <f t="shared" ref="J646" si="316">ROUND(J645/$F646,2)</f>
        <v>10163.379999999999</v>
      </c>
    </row>
    <row r="647" spans="1:10" ht="12.75" x14ac:dyDescent="0.2">
      <c r="A647" s="3" t="str">
        <f>A646</f>
        <v>1990</v>
      </c>
      <c r="B647" s="3" t="str">
        <f>B646</f>
        <v>MESAPLATEAU VALL</v>
      </c>
      <c r="C647" s="51" t="str">
        <f>C646</f>
        <v xml:space="preserve">$ </v>
      </c>
      <c r="D647" s="6" t="s">
        <v>698</v>
      </c>
      <c r="F647" s="17">
        <v>314</v>
      </c>
      <c r="G647" s="8">
        <v>9016.64</v>
      </c>
      <c r="H647" s="8">
        <v>988.39</v>
      </c>
      <c r="I647" s="8">
        <v>1485.42</v>
      </c>
      <c r="J647" s="8">
        <f t="shared" ref="G647:J647" si="317">ROUND(J645/$F647,2)</f>
        <v>11490.45</v>
      </c>
    </row>
    <row r="648" spans="1:10" s="19" customFormat="1" ht="12.75" x14ac:dyDescent="0.2">
      <c r="A648" s="3" t="s">
        <v>40</v>
      </c>
      <c r="B648" s="3" t="s">
        <v>593</v>
      </c>
      <c r="C648" s="17" t="s">
        <v>200</v>
      </c>
      <c r="D648" s="2" t="s">
        <v>199</v>
      </c>
      <c r="E648" s="17"/>
      <c r="F648" s="17"/>
      <c r="G648" s="18">
        <v>49.072770934302156</v>
      </c>
      <c r="H648" s="18">
        <v>5.379286910061241</v>
      </c>
      <c r="I648" s="18">
        <v>8.0843394818208445</v>
      </c>
      <c r="J648" s="18">
        <f>($J645/IC!$H645)*100</f>
        <v>62.536397326184236</v>
      </c>
    </row>
    <row r="649" spans="1:10" ht="12.75" x14ac:dyDescent="0.2">
      <c r="A649" s="3" t="s">
        <v>40</v>
      </c>
      <c r="B649" s="3" t="s">
        <v>593</v>
      </c>
      <c r="C649" s="6"/>
      <c r="D649" s="6"/>
      <c r="E649" s="17"/>
      <c r="F649" s="17"/>
      <c r="G649" s="8"/>
      <c r="H649" s="8"/>
      <c r="I649" s="8"/>
      <c r="J649" s="8"/>
    </row>
    <row r="650" spans="1:10" ht="12.75" x14ac:dyDescent="0.2">
      <c r="A650" s="11" t="s">
        <v>36</v>
      </c>
      <c r="B650" s="11" t="s">
        <v>594</v>
      </c>
      <c r="C650" s="12"/>
      <c r="D650" s="7" t="s">
        <v>317</v>
      </c>
      <c r="E650" s="9" t="s">
        <v>316</v>
      </c>
      <c r="F650" s="9"/>
      <c r="G650" s="13"/>
      <c r="H650" s="13"/>
      <c r="I650" s="13"/>
      <c r="J650" s="13"/>
    </row>
    <row r="651" spans="1:10" s="16" customFormat="1" ht="15" x14ac:dyDescent="0.25">
      <c r="A651" s="3" t="s">
        <v>36</v>
      </c>
      <c r="B651" s="3" t="s">
        <v>594</v>
      </c>
      <c r="C651" s="14" t="s">
        <v>201</v>
      </c>
      <c r="D651" s="15" t="s">
        <v>202</v>
      </c>
      <c r="E651" s="14"/>
      <c r="F651" s="15"/>
      <c r="G651" s="1">
        <v>91891167.340000004</v>
      </c>
      <c r="H651" s="1">
        <v>12126072.67</v>
      </c>
      <c r="I651" s="1">
        <v>27262028.450000018</v>
      </c>
      <c r="J651" s="1">
        <f t="shared" ref="J651" si="318">SUM(G651:I651)</f>
        <v>131279268.46000002</v>
      </c>
    </row>
    <row r="652" spans="1:10" ht="12.75" x14ac:dyDescent="0.2">
      <c r="A652" s="3" t="s">
        <v>36</v>
      </c>
      <c r="B652" s="3" t="s">
        <v>594</v>
      </c>
      <c r="C652" s="6" t="s">
        <v>201</v>
      </c>
      <c r="D652" s="6" t="s">
        <v>697</v>
      </c>
      <c r="E652" s="17"/>
      <c r="F652" s="17">
        <v>20845.22</v>
      </c>
      <c r="G652" s="8">
        <v>4408.26</v>
      </c>
      <c r="H652" s="8">
        <v>581.72</v>
      </c>
      <c r="I652" s="8">
        <v>1307.83</v>
      </c>
      <c r="J652" s="8">
        <f t="shared" ref="J652" si="319">ROUND(J651/$F652,2)</f>
        <v>6297.81</v>
      </c>
    </row>
    <row r="653" spans="1:10" ht="12.75" x14ac:dyDescent="0.2">
      <c r="A653" s="3" t="str">
        <f>A652</f>
        <v>2000</v>
      </c>
      <c r="B653" s="3" t="str">
        <f>B652</f>
        <v xml:space="preserve">MESAMESA COUNTY </v>
      </c>
      <c r="C653" s="51" t="str">
        <f>C652</f>
        <v xml:space="preserve">$ </v>
      </c>
      <c r="D653" s="6" t="s">
        <v>698</v>
      </c>
      <c r="F653" s="17">
        <v>20851</v>
      </c>
      <c r="G653" s="8">
        <v>4407.04</v>
      </c>
      <c r="H653" s="8">
        <v>581.55999999999995</v>
      </c>
      <c r="I653" s="8">
        <v>1307.47</v>
      </c>
      <c r="J653" s="8">
        <f t="shared" ref="G653:J653" si="320">ROUND(J651/$F653,2)</f>
        <v>6296.07</v>
      </c>
    </row>
    <row r="654" spans="1:10" s="19" customFormat="1" ht="12.75" x14ac:dyDescent="0.2">
      <c r="A654" s="3" t="s">
        <v>36</v>
      </c>
      <c r="B654" s="3" t="s">
        <v>594</v>
      </c>
      <c r="C654" s="17" t="s">
        <v>200</v>
      </c>
      <c r="D654" s="2" t="s">
        <v>199</v>
      </c>
      <c r="E654" s="17"/>
      <c r="F654" s="17"/>
      <c r="G654" s="18">
        <v>27.898237321354145</v>
      </c>
      <c r="H654" s="18">
        <v>3.681486076588202</v>
      </c>
      <c r="I654" s="18">
        <v>8.2767752502860841</v>
      </c>
      <c r="J654" s="18">
        <f>($J651/IC!$H651)*100</f>
        <v>39.856498648228431</v>
      </c>
    </row>
    <row r="655" spans="1:10" ht="12.75" x14ac:dyDescent="0.2">
      <c r="A655" s="3" t="s">
        <v>36</v>
      </c>
      <c r="B655" s="3" t="s">
        <v>594</v>
      </c>
      <c r="C655" s="6"/>
      <c r="D655" s="6"/>
      <c r="E655" s="17"/>
      <c r="F655" s="17"/>
      <c r="G655" s="8"/>
      <c r="H655" s="8"/>
      <c r="I655" s="8"/>
      <c r="J655" s="8"/>
    </row>
    <row r="656" spans="1:10" ht="12.75" x14ac:dyDescent="0.2">
      <c r="A656" s="11" t="s">
        <v>130</v>
      </c>
      <c r="B656" s="11" t="s">
        <v>595</v>
      </c>
      <c r="C656" s="12"/>
      <c r="D656" s="7" t="s">
        <v>315</v>
      </c>
      <c r="E656" s="9" t="s">
        <v>314</v>
      </c>
      <c r="F656" s="9"/>
      <c r="G656" s="13"/>
      <c r="H656" s="13"/>
      <c r="I656" s="13"/>
      <c r="J656" s="13"/>
    </row>
    <row r="657" spans="1:10" s="16" customFormat="1" ht="15" x14ac:dyDescent="0.25">
      <c r="A657" s="3" t="s">
        <v>130</v>
      </c>
      <c r="B657" s="3" t="s">
        <v>595</v>
      </c>
      <c r="C657" s="14" t="s">
        <v>201</v>
      </c>
      <c r="D657" s="15" t="s">
        <v>202</v>
      </c>
      <c r="E657" s="14"/>
      <c r="F657" s="15"/>
      <c r="G657" s="1">
        <v>1763355.67</v>
      </c>
      <c r="H657" s="1">
        <v>206439.89</v>
      </c>
      <c r="I657" s="1">
        <v>236794.43</v>
      </c>
      <c r="J657" s="1">
        <f t="shared" ref="J657" si="321">SUM(G657:I657)</f>
        <v>2206589.9900000002</v>
      </c>
    </row>
    <row r="658" spans="1:10" ht="12.75" x14ac:dyDescent="0.2">
      <c r="A658" s="3" t="s">
        <v>130</v>
      </c>
      <c r="B658" s="3" t="s">
        <v>595</v>
      </c>
      <c r="C658" s="6" t="s">
        <v>201</v>
      </c>
      <c r="D658" s="6" t="s">
        <v>697</v>
      </c>
      <c r="E658" s="17"/>
      <c r="F658" s="17">
        <v>89.5</v>
      </c>
      <c r="G658" s="8">
        <v>19702.3</v>
      </c>
      <c r="H658" s="8">
        <v>2306.59</v>
      </c>
      <c r="I658" s="8">
        <v>2645.75</v>
      </c>
      <c r="J658" s="8">
        <f t="shared" ref="J658" si="322">ROUND(J657/$F658,2)</f>
        <v>24654.639999999999</v>
      </c>
    </row>
    <row r="659" spans="1:10" ht="12.75" x14ac:dyDescent="0.2">
      <c r="A659" s="3" t="str">
        <f>A658</f>
        <v>2010</v>
      </c>
      <c r="B659" s="3" t="str">
        <f>B658</f>
        <v>MINERCREEDE CONSO</v>
      </c>
      <c r="C659" s="51" t="str">
        <f>C658</f>
        <v xml:space="preserve">$ </v>
      </c>
      <c r="D659" s="6" t="s">
        <v>698</v>
      </c>
      <c r="F659" s="17">
        <v>86</v>
      </c>
      <c r="G659" s="8">
        <v>20504.14</v>
      </c>
      <c r="H659" s="8">
        <v>2400.46</v>
      </c>
      <c r="I659" s="8">
        <v>2753.42</v>
      </c>
      <c r="J659" s="8">
        <f t="shared" ref="G659:J659" si="323">ROUND(J657/$F659,2)</f>
        <v>25658.02</v>
      </c>
    </row>
    <row r="660" spans="1:10" s="19" customFormat="1" ht="12.75" x14ac:dyDescent="0.2">
      <c r="A660" s="3" t="s">
        <v>130</v>
      </c>
      <c r="B660" s="3" t="s">
        <v>595</v>
      </c>
      <c r="C660" s="17" t="s">
        <v>200</v>
      </c>
      <c r="D660" s="2" t="s">
        <v>199</v>
      </c>
      <c r="E660" s="17"/>
      <c r="F660" s="17"/>
      <c r="G660" s="18">
        <v>56.245218206949986</v>
      </c>
      <c r="H660" s="18">
        <v>6.584750233439153</v>
      </c>
      <c r="I660" s="18">
        <v>7.5529597415479683</v>
      </c>
      <c r="J660" s="18">
        <f>($J657/IC!$H657)*100</f>
        <v>70.382928181937118</v>
      </c>
    </row>
    <row r="661" spans="1:10" ht="12.75" x14ac:dyDescent="0.2">
      <c r="A661" s="3" t="s">
        <v>130</v>
      </c>
      <c r="B661" s="3" t="s">
        <v>595</v>
      </c>
      <c r="C661" s="6"/>
      <c r="D661" s="6"/>
      <c r="E661" s="17"/>
      <c r="F661" s="17"/>
      <c r="G661" s="8"/>
      <c r="H661" s="8"/>
      <c r="I661" s="8"/>
      <c r="J661" s="8"/>
    </row>
    <row r="662" spans="1:10" ht="12.75" x14ac:dyDescent="0.2">
      <c r="A662" s="11" t="s">
        <v>171</v>
      </c>
      <c r="B662" s="11" t="s">
        <v>596</v>
      </c>
      <c r="C662" s="12"/>
      <c r="D662" s="7" t="s">
        <v>313</v>
      </c>
      <c r="E662" s="9" t="s">
        <v>312</v>
      </c>
      <c r="F662" s="9"/>
      <c r="G662" s="13"/>
      <c r="H662" s="13"/>
      <c r="I662" s="13"/>
      <c r="J662" s="13"/>
    </row>
    <row r="663" spans="1:10" s="16" customFormat="1" ht="15" x14ac:dyDescent="0.25">
      <c r="A663" s="3" t="s">
        <v>171</v>
      </c>
      <c r="B663" s="3" t="s">
        <v>596</v>
      </c>
      <c r="C663" s="14" t="s">
        <v>201</v>
      </c>
      <c r="D663" s="15" t="s">
        <v>202</v>
      </c>
      <c r="E663" s="14"/>
      <c r="F663" s="15"/>
      <c r="G663" s="1">
        <v>14251194.279999999</v>
      </c>
      <c r="H663" s="1">
        <v>1389097.79</v>
      </c>
      <c r="I663" s="1">
        <v>2167867.36</v>
      </c>
      <c r="J663" s="1">
        <f t="shared" ref="J663" si="324">SUM(G663:I663)</f>
        <v>17808159.43</v>
      </c>
    </row>
    <row r="664" spans="1:10" ht="12.75" x14ac:dyDescent="0.2">
      <c r="A664" s="3" t="s">
        <v>171</v>
      </c>
      <c r="B664" s="3" t="s">
        <v>596</v>
      </c>
      <c r="C664" s="6" t="s">
        <v>201</v>
      </c>
      <c r="D664" s="6" t="s">
        <v>697</v>
      </c>
      <c r="E664" s="17"/>
      <c r="F664" s="17">
        <v>2057</v>
      </c>
      <c r="G664" s="8">
        <v>6928.15</v>
      </c>
      <c r="H664" s="8">
        <v>675.3</v>
      </c>
      <c r="I664" s="8">
        <v>1053.9000000000001</v>
      </c>
      <c r="J664" s="8">
        <f t="shared" ref="J664" si="325">ROUND(J663/$F664,2)</f>
        <v>8657.35</v>
      </c>
    </row>
    <row r="665" spans="1:10" ht="12.75" x14ac:dyDescent="0.2">
      <c r="A665" s="3" t="str">
        <f>A664</f>
        <v>2020</v>
      </c>
      <c r="B665" s="3" t="str">
        <f>B664</f>
        <v>MOFFAMOFFAT COUNT</v>
      </c>
      <c r="C665" s="51" t="str">
        <f>C664</f>
        <v xml:space="preserve">$ </v>
      </c>
      <c r="D665" s="6" t="s">
        <v>698</v>
      </c>
      <c r="F665" s="17">
        <v>2121</v>
      </c>
      <c r="G665" s="8">
        <v>6719.09</v>
      </c>
      <c r="H665" s="8">
        <v>654.92999999999995</v>
      </c>
      <c r="I665" s="8">
        <v>1022.1</v>
      </c>
      <c r="J665" s="8">
        <f t="shared" ref="G665:J665" si="326">ROUND(J663/$F665,2)</f>
        <v>8396.11</v>
      </c>
    </row>
    <row r="666" spans="1:10" s="19" customFormat="1" ht="12.75" x14ac:dyDescent="0.2">
      <c r="A666" s="3" t="s">
        <v>171</v>
      </c>
      <c r="B666" s="3" t="s">
        <v>596</v>
      </c>
      <c r="C666" s="17" t="s">
        <v>200</v>
      </c>
      <c r="D666" s="2" t="s">
        <v>199</v>
      </c>
      <c r="E666" s="17"/>
      <c r="F666" s="17"/>
      <c r="G666" s="18">
        <v>46.680067105859607</v>
      </c>
      <c r="H666" s="18">
        <v>4.5500171269717109</v>
      </c>
      <c r="I666" s="18">
        <v>7.100892167572268</v>
      </c>
      <c r="J666" s="18">
        <f>($J663/IC!$H663)*100</f>
        <v>58.330976400403586</v>
      </c>
    </row>
    <row r="667" spans="1:10" ht="12.75" x14ac:dyDescent="0.2">
      <c r="A667" s="3" t="s">
        <v>171</v>
      </c>
      <c r="B667" s="3" t="s">
        <v>596</v>
      </c>
      <c r="C667" s="6"/>
      <c r="D667" s="6"/>
      <c r="E667" s="17"/>
      <c r="F667" s="17"/>
      <c r="G667" s="8"/>
      <c r="H667" s="8"/>
      <c r="I667" s="8"/>
      <c r="J667" s="8"/>
    </row>
    <row r="668" spans="1:10" ht="12.75" x14ac:dyDescent="0.2">
      <c r="A668" s="11" t="s">
        <v>124</v>
      </c>
      <c r="B668" s="11" t="s">
        <v>597</v>
      </c>
      <c r="C668" s="12"/>
      <c r="D668" s="7" t="s">
        <v>309</v>
      </c>
      <c r="E668" s="9" t="s">
        <v>311</v>
      </c>
      <c r="F668" s="9"/>
      <c r="G668" s="13"/>
      <c r="H668" s="13"/>
      <c r="I668" s="13"/>
      <c r="J668" s="13"/>
    </row>
    <row r="669" spans="1:10" s="16" customFormat="1" ht="15" x14ac:dyDescent="0.25">
      <c r="A669" s="3" t="s">
        <v>124</v>
      </c>
      <c r="B669" s="3" t="s">
        <v>597</v>
      </c>
      <c r="C669" s="14" t="s">
        <v>201</v>
      </c>
      <c r="D669" s="15" t="s">
        <v>202</v>
      </c>
      <c r="E669" s="14"/>
      <c r="F669" s="15"/>
      <c r="G669" s="1">
        <v>12293226.6</v>
      </c>
      <c r="H669" s="1">
        <v>1252749.32</v>
      </c>
      <c r="I669" s="1">
        <v>3356014.3500000006</v>
      </c>
      <c r="J669" s="1">
        <f t="shared" ref="J669" si="327">SUM(G669:I669)</f>
        <v>16901990.27</v>
      </c>
    </row>
    <row r="670" spans="1:10" ht="12.75" x14ac:dyDescent="0.2">
      <c r="A670" s="3" t="s">
        <v>124</v>
      </c>
      <c r="B670" s="3" t="s">
        <v>597</v>
      </c>
      <c r="C670" s="6" t="s">
        <v>201</v>
      </c>
      <c r="D670" s="6" t="s">
        <v>697</v>
      </c>
      <c r="E670" s="17"/>
      <c r="F670" s="17">
        <v>2616.4</v>
      </c>
      <c r="G670" s="8">
        <v>4698.53</v>
      </c>
      <c r="H670" s="8">
        <v>478.81</v>
      </c>
      <c r="I670" s="8">
        <v>1282.68</v>
      </c>
      <c r="J670" s="8">
        <f t="shared" ref="J670" si="328">ROUND(J669/$F670,2)</f>
        <v>6460.02</v>
      </c>
    </row>
    <row r="671" spans="1:10" ht="12.75" x14ac:dyDescent="0.2">
      <c r="A671" s="3" t="str">
        <f>A670</f>
        <v>2035</v>
      </c>
      <c r="B671" s="3" t="str">
        <f>B670</f>
        <v>MONTEMONTEZUMA-CO</v>
      </c>
      <c r="C671" s="51" t="str">
        <f>C670</f>
        <v xml:space="preserve">$ </v>
      </c>
      <c r="D671" s="6" t="s">
        <v>698</v>
      </c>
      <c r="F671" s="17">
        <v>2461</v>
      </c>
      <c r="G671" s="8">
        <v>4995.22</v>
      </c>
      <c r="H671" s="8">
        <v>509.04</v>
      </c>
      <c r="I671" s="8">
        <v>1363.68</v>
      </c>
      <c r="J671" s="8">
        <f t="shared" ref="G671:J671" si="329">ROUND(J669/$F671,2)</f>
        <v>6867.94</v>
      </c>
    </row>
    <row r="672" spans="1:10" s="19" customFormat="1" ht="12.75" x14ac:dyDescent="0.2">
      <c r="A672" s="3" t="s">
        <v>124</v>
      </c>
      <c r="B672" s="3" t="s">
        <v>597</v>
      </c>
      <c r="C672" s="17" t="s">
        <v>200</v>
      </c>
      <c r="D672" s="2" t="s">
        <v>199</v>
      </c>
      <c r="E672" s="17"/>
      <c r="F672" s="17"/>
      <c r="G672" s="18">
        <v>31.182964821227895</v>
      </c>
      <c r="H672" s="18">
        <v>3.1777204835203454</v>
      </c>
      <c r="I672" s="18">
        <v>8.5128567804636432</v>
      </c>
      <c r="J672" s="18">
        <f>($J669/IC!$H669)*100</f>
        <v>42.873542085211881</v>
      </c>
    </row>
    <row r="673" spans="1:10" ht="12.75" x14ac:dyDescent="0.2">
      <c r="A673" s="3" t="s">
        <v>124</v>
      </c>
      <c r="B673" s="3" t="s">
        <v>597</v>
      </c>
      <c r="C673" s="6"/>
      <c r="D673" s="6"/>
      <c r="E673" s="17"/>
      <c r="F673" s="17"/>
      <c r="G673" s="8"/>
      <c r="H673" s="8"/>
      <c r="I673" s="8"/>
      <c r="J673" s="8"/>
    </row>
    <row r="674" spans="1:10" ht="12.75" x14ac:dyDescent="0.2">
      <c r="A674" s="11" t="s">
        <v>157</v>
      </c>
      <c r="B674" s="11" t="s">
        <v>598</v>
      </c>
      <c r="C674" s="12"/>
      <c r="D674" s="7" t="s">
        <v>309</v>
      </c>
      <c r="E674" s="9" t="s">
        <v>310</v>
      </c>
      <c r="F674" s="9"/>
      <c r="G674" s="13"/>
      <c r="H674" s="13"/>
      <c r="I674" s="13"/>
      <c r="J674" s="13"/>
    </row>
    <row r="675" spans="1:10" s="16" customFormat="1" ht="15" x14ac:dyDescent="0.25">
      <c r="A675" s="3" t="s">
        <v>157</v>
      </c>
      <c r="B675" s="3" t="s">
        <v>598</v>
      </c>
      <c r="C675" s="14" t="s">
        <v>201</v>
      </c>
      <c r="D675" s="15" t="s">
        <v>202</v>
      </c>
      <c r="E675" s="14"/>
      <c r="F675" s="15"/>
      <c r="G675" s="1">
        <v>2030917.4500000002</v>
      </c>
      <c r="H675" s="1">
        <v>231735.99</v>
      </c>
      <c r="I675" s="1">
        <v>915584</v>
      </c>
      <c r="J675" s="1">
        <f t="shared" ref="J675" si="330">SUM(G675:I675)</f>
        <v>3178237.4400000004</v>
      </c>
    </row>
    <row r="676" spans="1:10" ht="12.75" x14ac:dyDescent="0.2">
      <c r="A676" s="3" t="s">
        <v>157</v>
      </c>
      <c r="B676" s="3" t="s">
        <v>598</v>
      </c>
      <c r="C676" s="6" t="s">
        <v>201</v>
      </c>
      <c r="D676" s="6" t="s">
        <v>697</v>
      </c>
      <c r="E676" s="17"/>
      <c r="F676" s="17">
        <v>660</v>
      </c>
      <c r="G676" s="8">
        <v>3077.15</v>
      </c>
      <c r="H676" s="8">
        <v>351.12</v>
      </c>
      <c r="I676" s="8">
        <v>1387.25</v>
      </c>
      <c r="J676" s="8">
        <f t="shared" ref="J676" si="331">ROUND(J675/$F676,2)</f>
        <v>4815.51</v>
      </c>
    </row>
    <row r="677" spans="1:10" ht="12.75" x14ac:dyDescent="0.2">
      <c r="A677" s="3" t="str">
        <f>A676</f>
        <v>2055</v>
      </c>
      <c r="B677" s="3" t="str">
        <f>B676</f>
        <v>MONTEDOLORES RE-4</v>
      </c>
      <c r="C677" s="51" t="str">
        <f>C676</f>
        <v xml:space="preserve">$ </v>
      </c>
      <c r="D677" s="6" t="s">
        <v>698</v>
      </c>
      <c r="F677" s="17">
        <v>683</v>
      </c>
      <c r="G677" s="8">
        <v>2973.52</v>
      </c>
      <c r="H677" s="8">
        <v>339.29</v>
      </c>
      <c r="I677" s="8">
        <v>1340.53</v>
      </c>
      <c r="J677" s="8">
        <f t="shared" ref="G677:J677" si="332">ROUND(J675/$F677,2)</f>
        <v>4653.3500000000004</v>
      </c>
    </row>
    <row r="678" spans="1:10" s="19" customFormat="1" ht="12.75" x14ac:dyDescent="0.2">
      <c r="A678" s="3" t="s">
        <v>157</v>
      </c>
      <c r="B678" s="3" t="s">
        <v>598</v>
      </c>
      <c r="C678" s="17" t="s">
        <v>200</v>
      </c>
      <c r="D678" s="2" t="s">
        <v>199</v>
      </c>
      <c r="E678" s="17"/>
      <c r="F678" s="17"/>
      <c r="G678" s="18">
        <v>20.147863911692848</v>
      </c>
      <c r="H678" s="18">
        <v>2.2989537019150701</v>
      </c>
      <c r="I678" s="18">
        <v>9.0831175002821425</v>
      </c>
      <c r="J678" s="18">
        <f>($J675/IC!$H675)*100</f>
        <v>31.529935113890062</v>
      </c>
    </row>
    <row r="679" spans="1:10" ht="12.75" x14ac:dyDescent="0.2">
      <c r="A679" s="3" t="s">
        <v>157</v>
      </c>
      <c r="B679" s="3" t="s">
        <v>598</v>
      </c>
      <c r="C679" s="6"/>
      <c r="D679" s="6"/>
      <c r="E679" s="17"/>
      <c r="F679" s="17"/>
      <c r="G679" s="8"/>
      <c r="H679" s="8"/>
      <c r="I679" s="8"/>
      <c r="J679" s="8"/>
    </row>
    <row r="680" spans="1:10" ht="12.75" x14ac:dyDescent="0.2">
      <c r="A680" s="11" t="s">
        <v>59</v>
      </c>
      <c r="B680" s="11" t="s">
        <v>599</v>
      </c>
      <c r="C680" s="12"/>
      <c r="D680" s="7" t="s">
        <v>309</v>
      </c>
      <c r="E680" s="9" t="s">
        <v>308</v>
      </c>
      <c r="F680" s="9"/>
      <c r="G680" s="13"/>
      <c r="H680" s="13"/>
      <c r="I680" s="13"/>
      <c r="J680" s="13"/>
    </row>
    <row r="681" spans="1:10" s="16" customFormat="1" ht="15" x14ac:dyDescent="0.25">
      <c r="A681" s="3" t="s">
        <v>59</v>
      </c>
      <c r="B681" s="3" t="s">
        <v>599</v>
      </c>
      <c r="C681" s="14" t="s">
        <v>201</v>
      </c>
      <c r="D681" s="15" t="s">
        <v>202</v>
      </c>
      <c r="E681" s="14"/>
      <c r="F681" s="15"/>
      <c r="G681" s="1">
        <v>1321381.49</v>
      </c>
      <c r="H681" s="1">
        <v>122171.57</v>
      </c>
      <c r="I681" s="1">
        <v>634108.94999999995</v>
      </c>
      <c r="J681" s="1">
        <f t="shared" ref="J681" si="333">SUM(G681:I681)</f>
        <v>2077662.01</v>
      </c>
    </row>
    <row r="682" spans="1:10" ht="12.75" x14ac:dyDescent="0.2">
      <c r="A682" s="3" t="s">
        <v>59</v>
      </c>
      <c r="B682" s="3" t="s">
        <v>599</v>
      </c>
      <c r="C682" s="6" t="s">
        <v>201</v>
      </c>
      <c r="D682" s="6" t="s">
        <v>697</v>
      </c>
      <c r="E682" s="17"/>
      <c r="F682" s="17">
        <v>480.5</v>
      </c>
      <c r="G682" s="8">
        <v>2750.01</v>
      </c>
      <c r="H682" s="8">
        <v>254.26</v>
      </c>
      <c r="I682" s="8">
        <v>1319.69</v>
      </c>
      <c r="J682" s="8">
        <f t="shared" ref="J682" si="334">ROUND(J681/$F682,2)</f>
        <v>4323.96</v>
      </c>
    </row>
    <row r="683" spans="1:10" ht="12.75" x14ac:dyDescent="0.2">
      <c r="A683" s="3" t="str">
        <f>A682</f>
        <v>2070</v>
      </c>
      <c r="B683" s="3" t="str">
        <f>B682</f>
        <v>MONTEMANCOS RE-6</v>
      </c>
      <c r="C683" s="51" t="str">
        <f>C682</f>
        <v xml:space="preserve">$ </v>
      </c>
      <c r="D683" s="6" t="s">
        <v>698</v>
      </c>
      <c r="F683" s="17">
        <v>509</v>
      </c>
      <c r="G683" s="8">
        <v>2596.0300000000002</v>
      </c>
      <c r="H683" s="8">
        <v>240.02</v>
      </c>
      <c r="I683" s="8">
        <v>1245.79</v>
      </c>
      <c r="J683" s="8">
        <f t="shared" ref="G683:J683" si="335">ROUND(J681/$F683,2)</f>
        <v>4081.85</v>
      </c>
    </row>
    <row r="684" spans="1:10" s="19" customFormat="1" ht="12.75" x14ac:dyDescent="0.2">
      <c r="A684" s="3" t="s">
        <v>59</v>
      </c>
      <c r="B684" s="3" t="s">
        <v>599</v>
      </c>
      <c r="C684" s="17" t="s">
        <v>200</v>
      </c>
      <c r="D684" s="2" t="s">
        <v>199</v>
      </c>
      <c r="E684" s="17"/>
      <c r="F684" s="17"/>
      <c r="G684" s="18">
        <v>17.340626953415065</v>
      </c>
      <c r="H684" s="18">
        <v>1.6032702408167041</v>
      </c>
      <c r="I684" s="18">
        <v>8.321477811658859</v>
      </c>
      <c r="J684" s="18">
        <f>($J681/IC!$H681)*100</f>
        <v>27.265375005890629</v>
      </c>
    </row>
    <row r="685" spans="1:10" ht="12.75" x14ac:dyDescent="0.2">
      <c r="A685" s="3" t="s">
        <v>59</v>
      </c>
      <c r="B685" s="3" t="s">
        <v>599</v>
      </c>
      <c r="C685" s="6"/>
      <c r="D685" s="6"/>
      <c r="E685" s="17"/>
      <c r="F685" s="17"/>
      <c r="G685" s="8"/>
      <c r="H685" s="8"/>
      <c r="I685" s="8"/>
      <c r="J685" s="8"/>
    </row>
    <row r="686" spans="1:10" ht="12.75" x14ac:dyDescent="0.2">
      <c r="A686" s="11" t="s">
        <v>125</v>
      </c>
      <c r="B686" s="11" t="s">
        <v>600</v>
      </c>
      <c r="C686" s="12"/>
      <c r="D686" s="7" t="s">
        <v>306</v>
      </c>
      <c r="E686" s="9" t="s">
        <v>307</v>
      </c>
      <c r="F686" s="9"/>
      <c r="G686" s="13"/>
      <c r="H686" s="13"/>
      <c r="I686" s="13"/>
      <c r="J686" s="13"/>
    </row>
    <row r="687" spans="1:10" s="16" customFormat="1" ht="15" x14ac:dyDescent="0.25">
      <c r="A687" s="3" t="s">
        <v>125</v>
      </c>
      <c r="B687" s="3" t="s">
        <v>600</v>
      </c>
      <c r="C687" s="14" t="s">
        <v>201</v>
      </c>
      <c r="D687" s="15" t="s">
        <v>202</v>
      </c>
      <c r="E687" s="14"/>
      <c r="F687" s="15"/>
      <c r="G687" s="1">
        <v>17372262.849999998</v>
      </c>
      <c r="H687" s="1">
        <v>2568882.1700000004</v>
      </c>
      <c r="I687" s="1">
        <v>4358280.5</v>
      </c>
      <c r="J687" s="1">
        <f t="shared" ref="J687" si="336">SUM(G687:I687)</f>
        <v>24299425.52</v>
      </c>
    </row>
    <row r="688" spans="1:10" ht="12.75" x14ac:dyDescent="0.2">
      <c r="A688" s="3" t="s">
        <v>125</v>
      </c>
      <c r="B688" s="3" t="s">
        <v>600</v>
      </c>
      <c r="C688" s="6" t="s">
        <v>201</v>
      </c>
      <c r="D688" s="6" t="s">
        <v>697</v>
      </c>
      <c r="E688" s="17"/>
      <c r="F688" s="17">
        <v>5832.4</v>
      </c>
      <c r="G688" s="8">
        <v>2978.58</v>
      </c>
      <c r="H688" s="8">
        <v>440.45</v>
      </c>
      <c r="I688" s="8">
        <v>747.25</v>
      </c>
      <c r="J688" s="8">
        <f t="shared" ref="J688" si="337">ROUND(J687/$F688,2)</f>
        <v>4166.28</v>
      </c>
    </row>
    <row r="689" spans="1:10" ht="12.75" x14ac:dyDescent="0.2">
      <c r="A689" s="3" t="str">
        <f>A688</f>
        <v>2180</v>
      </c>
      <c r="B689" s="3" t="str">
        <f>B688</f>
        <v>MONTRMONTROSE COU</v>
      </c>
      <c r="C689" s="51" t="str">
        <f>C688</f>
        <v xml:space="preserve">$ </v>
      </c>
      <c r="D689" s="6" t="s">
        <v>698</v>
      </c>
      <c r="F689" s="17">
        <v>6035</v>
      </c>
      <c r="G689" s="8">
        <v>2878.59</v>
      </c>
      <c r="H689" s="8">
        <v>425.66</v>
      </c>
      <c r="I689" s="8">
        <v>722.17</v>
      </c>
      <c r="J689" s="8">
        <f t="shared" ref="G689:J689" si="338">ROUND(J687/$F689,2)</f>
        <v>4026.42</v>
      </c>
    </row>
    <row r="690" spans="1:10" s="19" customFormat="1" ht="12.75" x14ac:dyDescent="0.2">
      <c r="A690" s="3" t="s">
        <v>125</v>
      </c>
      <c r="B690" s="3" t="s">
        <v>600</v>
      </c>
      <c r="C690" s="17" t="s">
        <v>200</v>
      </c>
      <c r="D690" s="2" t="s">
        <v>199</v>
      </c>
      <c r="E690" s="17"/>
      <c r="F690" s="17"/>
      <c r="G690" s="18">
        <v>20.613374855509615</v>
      </c>
      <c r="H690" s="18">
        <v>3.0481539214014939</v>
      </c>
      <c r="I690" s="18">
        <v>5.1713970970660217</v>
      </c>
      <c r="J690" s="18">
        <f>($J687/IC!$H687)*100</f>
        <v>28.832925873977132</v>
      </c>
    </row>
    <row r="691" spans="1:10" ht="12.75" x14ac:dyDescent="0.2">
      <c r="A691" s="3" t="s">
        <v>125</v>
      </c>
      <c r="B691" s="3" t="s">
        <v>600</v>
      </c>
      <c r="C691" s="6"/>
      <c r="D691" s="6"/>
      <c r="E691" s="17"/>
      <c r="F691" s="17"/>
      <c r="G691" s="8"/>
      <c r="H691" s="8"/>
      <c r="I691" s="8"/>
      <c r="J691" s="8"/>
    </row>
    <row r="692" spans="1:10" ht="12.75" x14ac:dyDescent="0.2">
      <c r="A692" s="11" t="s">
        <v>153</v>
      </c>
      <c r="B692" s="11" t="s">
        <v>601</v>
      </c>
      <c r="C692" s="12"/>
      <c r="D692" s="7" t="s">
        <v>306</v>
      </c>
      <c r="E692" s="9" t="s">
        <v>305</v>
      </c>
      <c r="F692" s="9"/>
      <c r="G692" s="13"/>
      <c r="H692" s="13"/>
      <c r="I692" s="13"/>
      <c r="J692" s="13"/>
    </row>
    <row r="693" spans="1:10" s="16" customFormat="1" ht="15" x14ac:dyDescent="0.25">
      <c r="A693" s="3" t="s">
        <v>153</v>
      </c>
      <c r="B693" s="3" t="s">
        <v>601</v>
      </c>
      <c r="C693" s="14" t="s">
        <v>201</v>
      </c>
      <c r="D693" s="15" t="s">
        <v>202</v>
      </c>
      <c r="E693" s="14"/>
      <c r="F693" s="15"/>
      <c r="G693" s="1">
        <v>846957.05</v>
      </c>
      <c r="H693" s="1">
        <v>131442.38</v>
      </c>
      <c r="I693" s="1">
        <v>540702.93000000005</v>
      </c>
      <c r="J693" s="1">
        <f t="shared" ref="J693" si="339">SUM(G693:I693)</f>
        <v>1519102.36</v>
      </c>
    </row>
    <row r="694" spans="1:10" ht="12.75" x14ac:dyDescent="0.2">
      <c r="A694" s="3" t="s">
        <v>153</v>
      </c>
      <c r="B694" s="3" t="s">
        <v>601</v>
      </c>
      <c r="C694" s="6" t="s">
        <v>201</v>
      </c>
      <c r="D694" s="6" t="s">
        <v>697</v>
      </c>
      <c r="E694" s="17"/>
      <c r="F694" s="17">
        <v>249.1</v>
      </c>
      <c r="G694" s="8">
        <v>3400.07</v>
      </c>
      <c r="H694" s="8">
        <v>527.66999999999996</v>
      </c>
      <c r="I694" s="8">
        <v>2170.63</v>
      </c>
      <c r="J694" s="8">
        <f t="shared" ref="J694" si="340">ROUND(J693/$F694,2)</f>
        <v>6098.36</v>
      </c>
    </row>
    <row r="695" spans="1:10" ht="12.75" x14ac:dyDescent="0.2">
      <c r="A695" s="3" t="str">
        <f>A694</f>
        <v>2190</v>
      </c>
      <c r="B695" s="3" t="str">
        <f>B694</f>
        <v>MONTRWEST END RE-</v>
      </c>
      <c r="C695" s="51" t="str">
        <f>C694</f>
        <v xml:space="preserve">$ </v>
      </c>
      <c r="D695" s="6" t="s">
        <v>698</v>
      </c>
      <c r="F695" s="17">
        <v>260</v>
      </c>
      <c r="G695" s="8">
        <v>3257.53</v>
      </c>
      <c r="H695" s="8">
        <v>505.55</v>
      </c>
      <c r="I695" s="8">
        <v>2079.63</v>
      </c>
      <c r="J695" s="8">
        <f t="shared" ref="G695:J695" si="341">ROUND(J693/$F695,2)</f>
        <v>5842.7</v>
      </c>
    </row>
    <row r="696" spans="1:10" s="19" customFormat="1" ht="12.75" x14ac:dyDescent="0.2">
      <c r="A696" s="3" t="s">
        <v>153</v>
      </c>
      <c r="B696" s="3" t="s">
        <v>601</v>
      </c>
      <c r="C696" s="17" t="s">
        <v>200</v>
      </c>
      <c r="D696" s="2" t="s">
        <v>199</v>
      </c>
      <c r="E696" s="17"/>
      <c r="F696" s="17"/>
      <c r="G696" s="18">
        <v>3.1612798127578232</v>
      </c>
      <c r="H696" s="18">
        <v>0.490610642458012</v>
      </c>
      <c r="I696" s="18">
        <v>2.0181817452349047</v>
      </c>
      <c r="J696" s="18">
        <f>($J693/IC!$H693)*100</f>
        <v>5.6700722004507398</v>
      </c>
    </row>
    <row r="697" spans="1:10" ht="12.75" x14ac:dyDescent="0.2">
      <c r="A697" s="3" t="s">
        <v>153</v>
      </c>
      <c r="B697" s="3" t="s">
        <v>601</v>
      </c>
      <c r="C697" s="6"/>
      <c r="D697" s="6"/>
      <c r="E697" s="17"/>
      <c r="F697" s="17"/>
      <c r="G697" s="8"/>
      <c r="H697" s="8"/>
      <c r="I697" s="8"/>
      <c r="J697" s="8"/>
    </row>
    <row r="698" spans="1:10" ht="12.75" x14ac:dyDescent="0.2">
      <c r="A698" s="11" t="s">
        <v>179</v>
      </c>
      <c r="B698" s="11" t="s">
        <v>602</v>
      </c>
      <c r="C698" s="12"/>
      <c r="D698" s="7" t="s">
        <v>301</v>
      </c>
      <c r="E698" s="9" t="s">
        <v>304</v>
      </c>
      <c r="F698" s="9"/>
      <c r="G698" s="13"/>
      <c r="H698" s="13"/>
      <c r="I698" s="13"/>
      <c r="J698" s="13"/>
    </row>
    <row r="699" spans="1:10" s="16" customFormat="1" ht="15" x14ac:dyDescent="0.25">
      <c r="A699" s="3" t="s">
        <v>179</v>
      </c>
      <c r="B699" s="3" t="s">
        <v>602</v>
      </c>
      <c r="C699" s="14" t="s">
        <v>201</v>
      </c>
      <c r="D699" s="15" t="s">
        <v>202</v>
      </c>
      <c r="E699" s="14"/>
      <c r="F699" s="15"/>
      <c r="G699" s="1">
        <v>12392857.17</v>
      </c>
      <c r="H699" s="1">
        <v>1087712.8500000001</v>
      </c>
      <c r="I699" s="1">
        <v>1981749.4000000001</v>
      </c>
      <c r="J699" s="1">
        <f t="shared" ref="J699" si="342">SUM(G699:I699)</f>
        <v>15462319.42</v>
      </c>
    </row>
    <row r="700" spans="1:10" ht="12.75" x14ac:dyDescent="0.2">
      <c r="A700" s="3" t="s">
        <v>179</v>
      </c>
      <c r="B700" s="3" t="s">
        <v>602</v>
      </c>
      <c r="C700" s="6" t="s">
        <v>201</v>
      </c>
      <c r="D700" s="6" t="s">
        <v>697</v>
      </c>
      <c r="E700" s="17"/>
      <c r="F700" s="17">
        <v>1377.7</v>
      </c>
      <c r="G700" s="8">
        <v>8995.32</v>
      </c>
      <c r="H700" s="8">
        <v>789.51</v>
      </c>
      <c r="I700" s="8">
        <v>1438.45</v>
      </c>
      <c r="J700" s="8">
        <f t="shared" ref="J700" si="343">ROUND(J699/$F700,2)</f>
        <v>11223.28</v>
      </c>
    </row>
    <row r="701" spans="1:10" ht="12.75" x14ac:dyDescent="0.2">
      <c r="A701" s="3" t="str">
        <f>A700</f>
        <v>2395</v>
      </c>
      <c r="B701" s="3" t="str">
        <f>B700</f>
        <v>MORGABRUSH RE-2(J</v>
      </c>
      <c r="C701" s="51" t="str">
        <f>C700</f>
        <v xml:space="preserve">$ </v>
      </c>
      <c r="D701" s="6" t="s">
        <v>698</v>
      </c>
      <c r="F701" s="17">
        <v>1366</v>
      </c>
      <c r="G701" s="8">
        <v>9072.3700000000008</v>
      </c>
      <c r="H701" s="8">
        <v>796.28</v>
      </c>
      <c r="I701" s="8">
        <v>1450.77</v>
      </c>
      <c r="J701" s="8">
        <f t="shared" ref="G701:J701" si="344">ROUND(J699/$F701,2)</f>
        <v>11319.41</v>
      </c>
    </row>
    <row r="702" spans="1:10" s="19" customFormat="1" ht="12.75" x14ac:dyDescent="0.2">
      <c r="A702" s="3" t="s">
        <v>179</v>
      </c>
      <c r="B702" s="3" t="s">
        <v>602</v>
      </c>
      <c r="C702" s="17" t="s">
        <v>200</v>
      </c>
      <c r="D702" s="2" t="s">
        <v>199</v>
      </c>
      <c r="E702" s="17"/>
      <c r="F702" s="17"/>
      <c r="G702" s="18">
        <v>48.160926038465924</v>
      </c>
      <c r="H702" s="18">
        <v>4.2270525191519646</v>
      </c>
      <c r="I702" s="18">
        <v>7.7014432564604656</v>
      </c>
      <c r="J702" s="18">
        <f>($J699/IC!$H699)*100</f>
        <v>60.089421814078356</v>
      </c>
    </row>
    <row r="703" spans="1:10" ht="12.75" x14ac:dyDescent="0.2">
      <c r="A703" s="3" t="s">
        <v>179</v>
      </c>
      <c r="B703" s="3" t="s">
        <v>602</v>
      </c>
      <c r="C703" s="6"/>
      <c r="D703" s="6"/>
      <c r="E703" s="17"/>
      <c r="F703" s="17"/>
      <c r="G703" s="8"/>
      <c r="H703" s="8"/>
      <c r="I703" s="8"/>
      <c r="J703" s="8"/>
    </row>
    <row r="704" spans="1:10" ht="12.75" x14ac:dyDescent="0.2">
      <c r="A704" s="11" t="s">
        <v>26</v>
      </c>
      <c r="B704" s="11" t="s">
        <v>603</v>
      </c>
      <c r="C704" s="12"/>
      <c r="D704" s="7" t="s">
        <v>301</v>
      </c>
      <c r="E704" s="9" t="s">
        <v>303</v>
      </c>
      <c r="F704" s="9"/>
      <c r="G704" s="13"/>
      <c r="H704" s="13"/>
      <c r="I704" s="13"/>
      <c r="J704" s="13"/>
    </row>
    <row r="705" spans="1:10" s="16" customFormat="1" ht="15" x14ac:dyDescent="0.25">
      <c r="A705" s="3" t="s">
        <v>26</v>
      </c>
      <c r="B705" s="3" t="s">
        <v>603</v>
      </c>
      <c r="C705" s="14" t="s">
        <v>201</v>
      </c>
      <c r="D705" s="15" t="s">
        <v>202</v>
      </c>
      <c r="E705" s="14"/>
      <c r="F705" s="15"/>
      <c r="G705" s="1">
        <v>11602438.889999999</v>
      </c>
      <c r="H705" s="1">
        <v>999639.35</v>
      </c>
      <c r="I705" s="1">
        <v>2766486.9200000004</v>
      </c>
      <c r="J705" s="1">
        <f t="shared" ref="J705" si="345">SUM(G705:I705)</f>
        <v>15368565.159999998</v>
      </c>
    </row>
    <row r="706" spans="1:10" ht="12.75" x14ac:dyDescent="0.2">
      <c r="A706" s="3" t="s">
        <v>26</v>
      </c>
      <c r="B706" s="3" t="s">
        <v>603</v>
      </c>
      <c r="C706" s="6" t="s">
        <v>201</v>
      </c>
      <c r="D706" s="6" t="s">
        <v>697</v>
      </c>
      <c r="E706" s="17"/>
      <c r="F706" s="17">
        <v>3302.3</v>
      </c>
      <c r="G706" s="8">
        <v>3513.44</v>
      </c>
      <c r="H706" s="8">
        <v>302.70999999999998</v>
      </c>
      <c r="I706" s="8">
        <v>837.75</v>
      </c>
      <c r="J706" s="8">
        <f t="shared" ref="J706" si="346">ROUND(J705/$F706,2)</f>
        <v>4653.8999999999996</v>
      </c>
    </row>
    <row r="707" spans="1:10" ht="12.75" x14ac:dyDescent="0.2">
      <c r="A707" s="3" t="str">
        <f>A706</f>
        <v>2405</v>
      </c>
      <c r="B707" s="3" t="str">
        <f>B706</f>
        <v xml:space="preserve">MORGAFORT MORGAN </v>
      </c>
      <c r="C707" s="51" t="str">
        <f>C706</f>
        <v xml:space="preserve">$ </v>
      </c>
      <c r="D707" s="6" t="s">
        <v>698</v>
      </c>
      <c r="F707" s="17">
        <v>3423</v>
      </c>
      <c r="G707" s="8">
        <v>3389.55</v>
      </c>
      <c r="H707" s="8">
        <v>292.04000000000002</v>
      </c>
      <c r="I707" s="8">
        <v>808.21</v>
      </c>
      <c r="J707" s="8">
        <f t="shared" ref="G707:J707" si="347">ROUND(J705/$F707,2)</f>
        <v>4489.79</v>
      </c>
    </row>
    <row r="708" spans="1:10" s="19" customFormat="1" ht="12.75" x14ac:dyDescent="0.2">
      <c r="A708" s="3" t="s">
        <v>26</v>
      </c>
      <c r="B708" s="3" t="s">
        <v>603</v>
      </c>
      <c r="C708" s="17" t="s">
        <v>200</v>
      </c>
      <c r="D708" s="2" t="s">
        <v>199</v>
      </c>
      <c r="E708" s="17"/>
      <c r="F708" s="17"/>
      <c r="G708" s="18">
        <v>25.024927336853263</v>
      </c>
      <c r="H708" s="18">
        <v>2.1560899681505865</v>
      </c>
      <c r="I708" s="18">
        <v>5.9669466745499928</v>
      </c>
      <c r="J708" s="18">
        <f>($J705/IC!$H705)*100</f>
        <v>33.147963979553843</v>
      </c>
    </row>
    <row r="709" spans="1:10" ht="12.75" x14ac:dyDescent="0.2">
      <c r="A709" s="3" t="s">
        <v>26</v>
      </c>
      <c r="B709" s="3" t="s">
        <v>603</v>
      </c>
      <c r="C709" s="6"/>
      <c r="D709" s="6"/>
      <c r="E709" s="17"/>
      <c r="F709" s="17"/>
      <c r="G709" s="8"/>
      <c r="H709" s="8"/>
      <c r="I709" s="8"/>
      <c r="J709" s="8"/>
    </row>
    <row r="710" spans="1:10" ht="12.75" x14ac:dyDescent="0.2">
      <c r="A710" s="11" t="s">
        <v>178</v>
      </c>
      <c r="B710" s="11" t="s">
        <v>604</v>
      </c>
      <c r="C710" s="12"/>
      <c r="D710" s="7" t="s">
        <v>301</v>
      </c>
      <c r="E710" s="9" t="s">
        <v>302</v>
      </c>
      <c r="F710" s="9"/>
      <c r="G710" s="13"/>
      <c r="H710" s="13"/>
      <c r="I710" s="13"/>
      <c r="J710" s="13"/>
    </row>
    <row r="711" spans="1:10" s="16" customFormat="1" ht="15" x14ac:dyDescent="0.25">
      <c r="A711" s="3" t="s">
        <v>178</v>
      </c>
      <c r="B711" s="3" t="s">
        <v>604</v>
      </c>
      <c r="C711" s="14" t="s">
        <v>201</v>
      </c>
      <c r="D711" s="15" t="s">
        <v>202</v>
      </c>
      <c r="E711" s="14"/>
      <c r="F711" s="15"/>
      <c r="G711" s="1">
        <v>872866.69000000006</v>
      </c>
      <c r="H711" s="1">
        <v>74581.710000000006</v>
      </c>
      <c r="I711" s="1">
        <v>376001.80999999994</v>
      </c>
      <c r="J711" s="1">
        <f t="shared" ref="J711" si="348">SUM(G711:I711)</f>
        <v>1323450.21</v>
      </c>
    </row>
    <row r="712" spans="1:10" ht="12.75" x14ac:dyDescent="0.2">
      <c r="A712" s="3" t="s">
        <v>178</v>
      </c>
      <c r="B712" s="3" t="s">
        <v>604</v>
      </c>
      <c r="C712" s="6" t="s">
        <v>201</v>
      </c>
      <c r="D712" s="6" t="s">
        <v>697</v>
      </c>
      <c r="E712" s="17"/>
      <c r="F712" s="17">
        <v>215.5</v>
      </c>
      <c r="G712" s="8">
        <v>4050.43</v>
      </c>
      <c r="H712" s="8">
        <v>346.09</v>
      </c>
      <c r="I712" s="8">
        <v>1744.79</v>
      </c>
      <c r="J712" s="8">
        <f t="shared" ref="J712" si="349">ROUND(J711/$F712,2)</f>
        <v>6141.3</v>
      </c>
    </row>
    <row r="713" spans="1:10" ht="12.75" x14ac:dyDescent="0.2">
      <c r="A713" s="3" t="str">
        <f>A712</f>
        <v>2505</v>
      </c>
      <c r="B713" s="3" t="str">
        <f>B712</f>
        <v>MORGAWELDON VALLE</v>
      </c>
      <c r="C713" s="51" t="str">
        <f>C712</f>
        <v xml:space="preserve">$ </v>
      </c>
      <c r="D713" s="6" t="s">
        <v>698</v>
      </c>
      <c r="F713" s="17">
        <v>235</v>
      </c>
      <c r="G713" s="8">
        <v>3714.33</v>
      </c>
      <c r="H713" s="8">
        <v>317.37</v>
      </c>
      <c r="I713" s="8">
        <v>1600.01</v>
      </c>
      <c r="J713" s="8">
        <f t="shared" ref="G713:J713" si="350">ROUND(J711/$F713,2)</f>
        <v>5631.7</v>
      </c>
    </row>
    <row r="714" spans="1:10" s="19" customFormat="1" ht="12.75" x14ac:dyDescent="0.2">
      <c r="A714" s="3" t="s">
        <v>178</v>
      </c>
      <c r="B714" s="3" t="s">
        <v>604</v>
      </c>
      <c r="C714" s="17" t="s">
        <v>200</v>
      </c>
      <c r="D714" s="2" t="s">
        <v>199</v>
      </c>
      <c r="E714" s="17"/>
      <c r="F714" s="17"/>
      <c r="G714" s="18">
        <v>20.158700780283734</v>
      </c>
      <c r="H714" s="18">
        <v>1.7224513122065586</v>
      </c>
      <c r="I714" s="18">
        <v>8.6836948499376181</v>
      </c>
      <c r="J714" s="18">
        <f>($J711/IC!$H711)*100</f>
        <v>30.564846942427909</v>
      </c>
    </row>
    <row r="715" spans="1:10" ht="12.75" x14ac:dyDescent="0.2">
      <c r="A715" s="11" t="s">
        <v>178</v>
      </c>
      <c r="B715" s="11" t="s">
        <v>604</v>
      </c>
      <c r="C715" s="6"/>
      <c r="D715" s="6"/>
      <c r="E715" s="17"/>
      <c r="F715" s="17"/>
      <c r="G715" s="8"/>
      <c r="H715" s="8"/>
      <c r="I715" s="8"/>
      <c r="J715" s="8"/>
    </row>
    <row r="716" spans="1:10" s="16" customFormat="1" ht="12.75" x14ac:dyDescent="0.2">
      <c r="A716" s="11" t="s">
        <v>100</v>
      </c>
      <c r="B716" s="11" t="s">
        <v>605</v>
      </c>
      <c r="C716" s="22"/>
      <c r="D716" s="23" t="s">
        <v>301</v>
      </c>
      <c r="E716" s="23" t="s">
        <v>300</v>
      </c>
      <c r="F716" s="9"/>
      <c r="G716" s="13"/>
      <c r="H716" s="13"/>
      <c r="I716" s="13"/>
      <c r="J716" s="13"/>
    </row>
    <row r="717" spans="1:10" s="16" customFormat="1" ht="15" x14ac:dyDescent="0.25">
      <c r="A717" s="3" t="s">
        <v>100</v>
      </c>
      <c r="B717" s="3" t="s">
        <v>605</v>
      </c>
      <c r="C717" s="14" t="s">
        <v>201</v>
      </c>
      <c r="D717" s="15" t="s">
        <v>202</v>
      </c>
      <c r="E717" s="14"/>
      <c r="F717" s="15"/>
      <c r="G717" s="1">
        <v>11978991.370000003</v>
      </c>
      <c r="H717" s="1">
        <v>617097.89</v>
      </c>
      <c r="I717" s="1">
        <v>1865936.26</v>
      </c>
      <c r="J717" s="1">
        <f t="shared" ref="J717" si="351">SUM(G717:I717)</f>
        <v>14462025.520000003</v>
      </c>
    </row>
    <row r="718" spans="1:10" ht="12.75" x14ac:dyDescent="0.2">
      <c r="A718" s="3" t="s">
        <v>100</v>
      </c>
      <c r="B718" s="3" t="s">
        <v>605</v>
      </c>
      <c r="C718" s="6" t="s">
        <v>201</v>
      </c>
      <c r="D718" s="6" t="s">
        <v>697</v>
      </c>
      <c r="E718" s="17"/>
      <c r="F718" s="17">
        <v>839.5</v>
      </c>
      <c r="G718" s="8">
        <v>14269.2</v>
      </c>
      <c r="H718" s="8">
        <v>735.08</v>
      </c>
      <c r="I718" s="8">
        <v>2222.6799999999998</v>
      </c>
      <c r="J718" s="8">
        <f t="shared" ref="J718" si="352">ROUND(J717/$F718,2)</f>
        <v>17226.95</v>
      </c>
    </row>
    <row r="719" spans="1:10" ht="12.75" x14ac:dyDescent="0.2">
      <c r="A719" s="3" t="str">
        <f>A718</f>
        <v>2515</v>
      </c>
      <c r="B719" s="3" t="str">
        <f>B718</f>
        <v>MORGAWIGGINS RE-5</v>
      </c>
      <c r="C719" s="51" t="str">
        <f>C718</f>
        <v xml:space="preserve">$ </v>
      </c>
      <c r="D719" s="6" t="s">
        <v>698</v>
      </c>
      <c r="F719" s="17">
        <v>862</v>
      </c>
      <c r="G719" s="8">
        <v>13896.74</v>
      </c>
      <c r="H719" s="8">
        <v>715.89</v>
      </c>
      <c r="I719" s="8">
        <v>2164.66</v>
      </c>
      <c r="J719" s="8">
        <f t="shared" ref="G719:J719" si="353">ROUND(J717/$F719,2)</f>
        <v>16777.29</v>
      </c>
    </row>
    <row r="720" spans="1:10" s="19" customFormat="1" ht="12.75" x14ac:dyDescent="0.2">
      <c r="A720" s="3" t="s">
        <v>100</v>
      </c>
      <c r="B720" s="3" t="s">
        <v>605</v>
      </c>
      <c r="C720" s="17" t="s">
        <v>200</v>
      </c>
      <c r="D720" s="2" t="s">
        <v>199</v>
      </c>
      <c r="E720" s="17"/>
      <c r="F720" s="17"/>
      <c r="G720" s="18">
        <v>67.603211060366903</v>
      </c>
      <c r="H720" s="18">
        <v>3.4825802618953778</v>
      </c>
      <c r="I720" s="18">
        <v>10.530375965198782</v>
      </c>
      <c r="J720" s="18">
        <f>($J717/IC!$H717)*100</f>
        <v>81.616167287461067</v>
      </c>
    </row>
    <row r="721" spans="1:10" ht="12.75" x14ac:dyDescent="0.2">
      <c r="A721" s="11" t="s">
        <v>100</v>
      </c>
      <c r="B721" s="11" t="s">
        <v>605</v>
      </c>
      <c r="C721" s="6"/>
      <c r="D721" s="6"/>
      <c r="E721" s="17"/>
      <c r="F721" s="17"/>
      <c r="G721" s="8"/>
      <c r="H721" s="8"/>
      <c r="I721" s="8"/>
      <c r="J721" s="8"/>
    </row>
    <row r="722" spans="1:10" s="16" customFormat="1" ht="12.75" x14ac:dyDescent="0.2">
      <c r="A722" s="11" t="s">
        <v>60</v>
      </c>
      <c r="B722" s="11" t="s">
        <v>606</v>
      </c>
      <c r="C722" s="22"/>
      <c r="D722" s="23" t="s">
        <v>294</v>
      </c>
      <c r="E722" s="23" t="s">
        <v>299</v>
      </c>
      <c r="F722" s="9"/>
      <c r="G722" s="13"/>
      <c r="H722" s="13"/>
      <c r="I722" s="13"/>
      <c r="J722" s="13"/>
    </row>
    <row r="723" spans="1:10" s="16" customFormat="1" ht="15" x14ac:dyDescent="0.25">
      <c r="A723" s="3" t="s">
        <v>60</v>
      </c>
      <c r="B723" s="3" t="s">
        <v>606</v>
      </c>
      <c r="C723" s="14" t="s">
        <v>201</v>
      </c>
      <c r="D723" s="15" t="s">
        <v>202</v>
      </c>
      <c r="E723" s="14"/>
      <c r="F723" s="15"/>
      <c r="G723" s="1">
        <v>2689752.85</v>
      </c>
      <c r="H723" s="1">
        <v>537260.77</v>
      </c>
      <c r="I723" s="1">
        <v>989031.00999999978</v>
      </c>
      <c r="J723" s="1">
        <f t="shared" ref="J723" si="354">SUM(G723:I723)</f>
        <v>4216044.63</v>
      </c>
    </row>
    <row r="724" spans="1:10" ht="12.75" x14ac:dyDescent="0.2">
      <c r="A724" s="3" t="s">
        <v>60</v>
      </c>
      <c r="B724" s="3" t="s">
        <v>606</v>
      </c>
      <c r="C724" s="6" t="s">
        <v>201</v>
      </c>
      <c r="D724" s="6" t="s">
        <v>697</v>
      </c>
      <c r="E724" s="17"/>
      <c r="F724" s="17">
        <v>1435.1</v>
      </c>
      <c r="G724" s="8">
        <v>1874.26</v>
      </c>
      <c r="H724" s="8">
        <v>374.37</v>
      </c>
      <c r="I724" s="8">
        <v>689.17</v>
      </c>
      <c r="J724" s="8">
        <f t="shared" ref="J724" si="355">ROUND(J723/$F724,2)</f>
        <v>2937.81</v>
      </c>
    </row>
    <row r="725" spans="1:10" ht="12.75" x14ac:dyDescent="0.2">
      <c r="A725" s="3" t="str">
        <f>A724</f>
        <v>2520</v>
      </c>
      <c r="B725" s="3" t="str">
        <f>B724</f>
        <v>OTEROEAST OTERO R</v>
      </c>
      <c r="C725" s="51" t="str">
        <f>C724</f>
        <v xml:space="preserve">$ </v>
      </c>
      <c r="D725" s="6" t="s">
        <v>698</v>
      </c>
      <c r="F725" s="17">
        <v>1356</v>
      </c>
      <c r="G725" s="8">
        <v>1983.59</v>
      </c>
      <c r="H725" s="8">
        <v>396.21</v>
      </c>
      <c r="I725" s="8">
        <v>729.37</v>
      </c>
      <c r="J725" s="8">
        <f t="shared" ref="G725:J725" si="356">ROUND(J723/$F725,2)</f>
        <v>3109.18</v>
      </c>
    </row>
    <row r="726" spans="1:10" s="19" customFormat="1" ht="12.75" x14ac:dyDescent="0.2">
      <c r="A726" s="3" t="s">
        <v>60</v>
      </c>
      <c r="B726" s="3" t="s">
        <v>606</v>
      </c>
      <c r="C726" s="17" t="s">
        <v>200</v>
      </c>
      <c r="D726" s="2" t="s">
        <v>199</v>
      </c>
      <c r="E726" s="17"/>
      <c r="F726" s="17"/>
      <c r="G726" s="18">
        <v>10.995115658201138</v>
      </c>
      <c r="H726" s="18">
        <v>2.1962033815724742</v>
      </c>
      <c r="I726" s="18">
        <v>4.0429403558388213</v>
      </c>
      <c r="J726" s="18">
        <f>($J723/IC!$H723)*100</f>
        <v>17.234259395612433</v>
      </c>
    </row>
    <row r="727" spans="1:10" ht="12.75" x14ac:dyDescent="0.2">
      <c r="A727" s="11" t="s">
        <v>60</v>
      </c>
      <c r="B727" s="11" t="s">
        <v>606</v>
      </c>
      <c r="C727" s="6"/>
      <c r="D727" s="6"/>
      <c r="E727" s="17"/>
      <c r="F727" s="17"/>
      <c r="G727" s="8"/>
      <c r="H727" s="8"/>
      <c r="I727" s="8"/>
      <c r="J727" s="8"/>
    </row>
    <row r="728" spans="1:10" s="16" customFormat="1" ht="12.75" x14ac:dyDescent="0.2">
      <c r="A728" s="11" t="s">
        <v>63</v>
      </c>
      <c r="B728" s="11" t="s">
        <v>607</v>
      </c>
      <c r="C728" s="22"/>
      <c r="D728" s="23" t="s">
        <v>294</v>
      </c>
      <c r="E728" s="23" t="s">
        <v>298</v>
      </c>
      <c r="F728" s="9"/>
      <c r="G728" s="13"/>
      <c r="H728" s="13"/>
      <c r="I728" s="13"/>
      <c r="J728" s="13"/>
    </row>
    <row r="729" spans="1:10" s="16" customFormat="1" ht="15" x14ac:dyDescent="0.25">
      <c r="A729" s="3" t="s">
        <v>63</v>
      </c>
      <c r="B729" s="3" t="s">
        <v>607</v>
      </c>
      <c r="C729" s="14" t="s">
        <v>201</v>
      </c>
      <c r="D729" s="15" t="s">
        <v>202</v>
      </c>
      <c r="E729" s="14"/>
      <c r="F729" s="15"/>
      <c r="G729" s="1">
        <v>1353762.37</v>
      </c>
      <c r="H729" s="1">
        <v>277553.76</v>
      </c>
      <c r="I729" s="1">
        <v>544797.72000000009</v>
      </c>
      <c r="J729" s="1">
        <f t="shared" ref="J729" si="357">SUM(G729:I729)</f>
        <v>2176113.85</v>
      </c>
    </row>
    <row r="730" spans="1:10" ht="12.75" x14ac:dyDescent="0.2">
      <c r="A730" s="3" t="s">
        <v>63</v>
      </c>
      <c r="B730" s="3" t="s">
        <v>607</v>
      </c>
      <c r="C730" s="6" t="s">
        <v>201</v>
      </c>
      <c r="D730" s="6" t="s">
        <v>697</v>
      </c>
      <c r="E730" s="17"/>
      <c r="F730" s="17">
        <v>738.8</v>
      </c>
      <c r="G730" s="8">
        <v>1832.38</v>
      </c>
      <c r="H730" s="8">
        <v>375.68</v>
      </c>
      <c r="I730" s="8">
        <v>737.41</v>
      </c>
      <c r="J730" s="8">
        <f t="shared" ref="J730" si="358">ROUND(J729/$F730,2)</f>
        <v>2945.47</v>
      </c>
    </row>
    <row r="731" spans="1:10" ht="12.75" x14ac:dyDescent="0.2">
      <c r="A731" s="3" t="str">
        <f>A730</f>
        <v>2530</v>
      </c>
      <c r="B731" s="3" t="str">
        <f>B730</f>
        <v>OTEROROCKY FORD R</v>
      </c>
      <c r="C731" s="51" t="str">
        <f>C730</f>
        <v xml:space="preserve">$ </v>
      </c>
      <c r="D731" s="6" t="s">
        <v>698</v>
      </c>
      <c r="F731" s="17">
        <v>632</v>
      </c>
      <c r="G731" s="8">
        <v>2142.0300000000002</v>
      </c>
      <c r="H731" s="8">
        <v>439.17</v>
      </c>
      <c r="I731" s="8">
        <v>862.02</v>
      </c>
      <c r="J731" s="8">
        <f t="shared" ref="G731:J731" si="359">ROUND(J729/$F731,2)</f>
        <v>3443.22</v>
      </c>
    </row>
    <row r="732" spans="1:10" s="19" customFormat="1" ht="12.75" x14ac:dyDescent="0.2">
      <c r="A732" s="3" t="s">
        <v>63</v>
      </c>
      <c r="B732" s="3" t="s">
        <v>607</v>
      </c>
      <c r="C732" s="17" t="s">
        <v>200</v>
      </c>
      <c r="D732" s="2" t="s">
        <v>199</v>
      </c>
      <c r="E732" s="17"/>
      <c r="F732" s="17"/>
      <c r="G732" s="18">
        <v>6.3343788462108037</v>
      </c>
      <c r="H732" s="18">
        <v>1.2986996130127846</v>
      </c>
      <c r="I732" s="18">
        <v>2.5491587220228888</v>
      </c>
      <c r="J732" s="18">
        <f>($J729/IC!$H729)*100</f>
        <v>10.182237181246476</v>
      </c>
    </row>
    <row r="733" spans="1:10" ht="12.75" x14ac:dyDescent="0.2">
      <c r="A733" s="11" t="s">
        <v>63</v>
      </c>
      <c r="B733" s="11" t="s">
        <v>607</v>
      </c>
      <c r="C733" s="6"/>
      <c r="D733" s="6"/>
      <c r="E733" s="17"/>
      <c r="F733" s="17"/>
      <c r="G733" s="8"/>
      <c r="H733" s="8"/>
      <c r="I733" s="8"/>
      <c r="J733" s="8"/>
    </row>
    <row r="734" spans="1:10" s="16" customFormat="1" ht="12.75" x14ac:dyDescent="0.2">
      <c r="A734" s="11" t="s">
        <v>147</v>
      </c>
      <c r="B734" s="11" t="s">
        <v>608</v>
      </c>
      <c r="C734" s="22"/>
      <c r="D734" s="23" t="s">
        <v>294</v>
      </c>
      <c r="E734" s="23" t="s">
        <v>297</v>
      </c>
      <c r="F734" s="9"/>
      <c r="G734" s="13"/>
      <c r="H734" s="13"/>
      <c r="I734" s="13"/>
      <c r="J734" s="13"/>
    </row>
    <row r="735" spans="1:10" s="16" customFormat="1" ht="15" x14ac:dyDescent="0.25">
      <c r="A735" s="3" t="s">
        <v>147</v>
      </c>
      <c r="B735" s="3" t="s">
        <v>608</v>
      </c>
      <c r="C735" s="14" t="s">
        <v>201</v>
      </c>
      <c r="D735" s="15" t="s">
        <v>202</v>
      </c>
      <c r="E735" s="14"/>
      <c r="F735" s="15"/>
      <c r="G735" s="1">
        <v>267031.19</v>
      </c>
      <c r="H735" s="1">
        <v>50037.72</v>
      </c>
      <c r="I735" s="1">
        <v>270993.55</v>
      </c>
      <c r="J735" s="1">
        <f t="shared" ref="J735" si="360">SUM(G735:I735)</f>
        <v>588062.46</v>
      </c>
    </row>
    <row r="736" spans="1:10" ht="12.75" x14ac:dyDescent="0.2">
      <c r="A736" s="3" t="s">
        <v>147</v>
      </c>
      <c r="B736" s="3" t="s">
        <v>608</v>
      </c>
      <c r="C736" s="6" t="s">
        <v>201</v>
      </c>
      <c r="D736" s="6" t="s">
        <v>697</v>
      </c>
      <c r="E736" s="17"/>
      <c r="F736" s="17">
        <v>163</v>
      </c>
      <c r="G736" s="8">
        <v>1638.23</v>
      </c>
      <c r="H736" s="8">
        <v>306.98</v>
      </c>
      <c r="I736" s="8">
        <v>1662.54</v>
      </c>
      <c r="J736" s="8">
        <f t="shared" ref="J736" si="361">ROUND(J735/$F736,2)</f>
        <v>3607.75</v>
      </c>
    </row>
    <row r="737" spans="1:10" ht="12.75" x14ac:dyDescent="0.2">
      <c r="A737" s="3" t="str">
        <f>A736</f>
        <v>2535</v>
      </c>
      <c r="B737" s="3" t="str">
        <f>B736</f>
        <v>OTEROMANZANOLA 3J</v>
      </c>
      <c r="C737" s="51" t="str">
        <f>C736</f>
        <v xml:space="preserve">$ </v>
      </c>
      <c r="D737" s="6" t="s">
        <v>698</v>
      </c>
      <c r="F737" s="17">
        <v>164</v>
      </c>
      <c r="G737" s="8">
        <v>1628.24</v>
      </c>
      <c r="H737" s="8">
        <v>305.11</v>
      </c>
      <c r="I737" s="8">
        <v>1652.4</v>
      </c>
      <c r="J737" s="8">
        <f t="shared" ref="G737:J737" si="362">ROUND(J735/$F737,2)</f>
        <v>3585.75</v>
      </c>
    </row>
    <row r="738" spans="1:10" s="19" customFormat="1" ht="12.75" x14ac:dyDescent="0.2">
      <c r="A738" s="3" t="s">
        <v>147</v>
      </c>
      <c r="B738" s="3" t="s">
        <v>608</v>
      </c>
      <c r="C738" s="17" t="s">
        <v>200</v>
      </c>
      <c r="D738" s="2" t="s">
        <v>199</v>
      </c>
      <c r="E738" s="17"/>
      <c r="F738" s="17"/>
      <c r="G738" s="18">
        <v>5.4659829822230543</v>
      </c>
      <c r="H738" s="18">
        <v>1.0242448681341014</v>
      </c>
      <c r="I738" s="18">
        <v>5.5470903327518126</v>
      </c>
      <c r="J738" s="18">
        <f>($J735/IC!$H735)*100</f>
        <v>12.037318183108967</v>
      </c>
    </row>
    <row r="739" spans="1:10" ht="12.75" x14ac:dyDescent="0.2">
      <c r="A739" s="11" t="s">
        <v>147</v>
      </c>
      <c r="B739" s="11" t="s">
        <v>608</v>
      </c>
      <c r="C739" s="6"/>
      <c r="D739" s="6"/>
      <c r="E739" s="17"/>
      <c r="F739" s="17"/>
      <c r="G739" s="8"/>
      <c r="H739" s="8"/>
      <c r="I739" s="8"/>
      <c r="J739" s="8"/>
    </row>
    <row r="740" spans="1:10" s="16" customFormat="1" ht="12.75" x14ac:dyDescent="0.2">
      <c r="A740" s="11" t="s">
        <v>139</v>
      </c>
      <c r="B740" s="11" t="s">
        <v>609</v>
      </c>
      <c r="C740" s="22"/>
      <c r="D740" s="23" t="s">
        <v>294</v>
      </c>
      <c r="E740" s="23" t="s">
        <v>296</v>
      </c>
      <c r="F740" s="9"/>
      <c r="G740" s="13"/>
      <c r="H740" s="13"/>
      <c r="I740" s="13"/>
      <c r="J740" s="13"/>
    </row>
    <row r="741" spans="1:10" s="16" customFormat="1" ht="15" x14ac:dyDescent="0.25">
      <c r="A741" s="3" t="s">
        <v>139</v>
      </c>
      <c r="B741" s="3" t="s">
        <v>609</v>
      </c>
      <c r="C741" s="14" t="s">
        <v>201</v>
      </c>
      <c r="D741" s="15" t="s">
        <v>202</v>
      </c>
      <c r="E741" s="14"/>
      <c r="F741" s="15"/>
      <c r="G741" s="1">
        <v>1341573.73</v>
      </c>
      <c r="H741" s="1">
        <v>185694.38</v>
      </c>
      <c r="I741" s="1">
        <v>452000.72</v>
      </c>
      <c r="J741" s="1">
        <f t="shared" ref="J741" si="363">SUM(G741:I741)</f>
        <v>1979268.8299999998</v>
      </c>
    </row>
    <row r="742" spans="1:10" ht="12.75" x14ac:dyDescent="0.2">
      <c r="A742" s="3" t="s">
        <v>139</v>
      </c>
      <c r="B742" s="3" t="s">
        <v>609</v>
      </c>
      <c r="C742" s="6" t="s">
        <v>201</v>
      </c>
      <c r="D742" s="6" t="s">
        <v>697</v>
      </c>
      <c r="E742" s="17"/>
      <c r="F742" s="17">
        <v>375</v>
      </c>
      <c r="G742" s="8">
        <v>3577.53</v>
      </c>
      <c r="H742" s="8">
        <v>495.19</v>
      </c>
      <c r="I742" s="8">
        <v>1205.3399999999999</v>
      </c>
      <c r="J742" s="8">
        <f t="shared" ref="J742" si="364">ROUND(J741/$F742,2)</f>
        <v>5278.05</v>
      </c>
    </row>
    <row r="743" spans="1:10" ht="12.75" x14ac:dyDescent="0.2">
      <c r="A743" s="3" t="str">
        <f>A742</f>
        <v>2540</v>
      </c>
      <c r="B743" s="3" t="str">
        <f>B742</f>
        <v>OTEROFOWLER R-4J</v>
      </c>
      <c r="C743" s="51" t="str">
        <f>C742</f>
        <v xml:space="preserve">$ </v>
      </c>
      <c r="D743" s="6" t="s">
        <v>698</v>
      </c>
      <c r="F743" s="17">
        <v>347</v>
      </c>
      <c r="G743" s="8">
        <v>3866.21</v>
      </c>
      <c r="H743" s="8">
        <v>535.14</v>
      </c>
      <c r="I743" s="8">
        <v>1302.5999999999999</v>
      </c>
      <c r="J743" s="8">
        <f t="shared" ref="G743:J743" si="365">ROUND(J741/$F743,2)</f>
        <v>5703.94</v>
      </c>
    </row>
    <row r="744" spans="1:10" s="19" customFormat="1" ht="12.75" x14ac:dyDescent="0.2">
      <c r="A744" s="3" t="s">
        <v>139</v>
      </c>
      <c r="B744" s="3" t="s">
        <v>609</v>
      </c>
      <c r="C744" s="17" t="s">
        <v>200</v>
      </c>
      <c r="D744" s="2" t="s">
        <v>199</v>
      </c>
      <c r="E744" s="17"/>
      <c r="F744" s="17"/>
      <c r="G744" s="18">
        <v>18.857421418791379</v>
      </c>
      <c r="H744" s="18">
        <v>2.6101563413597741</v>
      </c>
      <c r="I744" s="18">
        <v>6.3534100795467454</v>
      </c>
      <c r="J744" s="18">
        <f>($J741/IC!$H741)*100</f>
        <v>27.820987839697896</v>
      </c>
    </row>
    <row r="745" spans="1:10" ht="12.75" x14ac:dyDescent="0.2">
      <c r="A745" s="3" t="s">
        <v>139</v>
      </c>
      <c r="B745" s="3" t="s">
        <v>609</v>
      </c>
      <c r="C745" s="6"/>
      <c r="D745" s="6"/>
      <c r="E745" s="17"/>
      <c r="F745" s="17"/>
      <c r="G745" s="8"/>
      <c r="H745" s="8"/>
      <c r="I745" s="8"/>
      <c r="J745" s="8"/>
    </row>
    <row r="746" spans="1:10" ht="12.75" x14ac:dyDescent="0.2">
      <c r="A746" s="11" t="s">
        <v>28</v>
      </c>
      <c r="B746" s="11" t="s">
        <v>610</v>
      </c>
      <c r="C746" s="12"/>
      <c r="D746" s="7" t="s">
        <v>294</v>
      </c>
      <c r="E746" s="9" t="s">
        <v>295</v>
      </c>
      <c r="F746" s="9"/>
      <c r="G746" s="13"/>
      <c r="H746" s="13"/>
      <c r="I746" s="13"/>
      <c r="J746" s="13"/>
    </row>
    <row r="747" spans="1:10" s="16" customFormat="1" ht="15" x14ac:dyDescent="0.25">
      <c r="A747" s="3" t="s">
        <v>28</v>
      </c>
      <c r="B747" s="3" t="s">
        <v>610</v>
      </c>
      <c r="C747" s="14" t="s">
        <v>201</v>
      </c>
      <c r="D747" s="15" t="s">
        <v>202</v>
      </c>
      <c r="E747" s="14"/>
      <c r="F747" s="15"/>
      <c r="G747" s="1">
        <v>234065.83000000002</v>
      </c>
      <c r="H747" s="1">
        <v>46226.44</v>
      </c>
      <c r="I747" s="1">
        <v>404560.53</v>
      </c>
      <c r="J747" s="1">
        <f t="shared" ref="J747" si="366">SUM(G747:I747)</f>
        <v>684852.8</v>
      </c>
    </row>
    <row r="748" spans="1:10" ht="12.75" x14ac:dyDescent="0.2">
      <c r="A748" s="3" t="s">
        <v>28</v>
      </c>
      <c r="B748" s="3" t="s">
        <v>610</v>
      </c>
      <c r="C748" s="6" t="s">
        <v>201</v>
      </c>
      <c r="D748" s="6" t="s">
        <v>697</v>
      </c>
      <c r="E748" s="17"/>
      <c r="F748" s="17">
        <v>227.5</v>
      </c>
      <c r="G748" s="8">
        <v>1028.8599999999999</v>
      </c>
      <c r="H748" s="8">
        <v>203.19</v>
      </c>
      <c r="I748" s="8">
        <v>1778.29</v>
      </c>
      <c r="J748" s="8">
        <f t="shared" ref="J748" si="367">ROUND(J747/$F748,2)</f>
        <v>3010.34</v>
      </c>
    </row>
    <row r="749" spans="1:10" ht="12.75" x14ac:dyDescent="0.2">
      <c r="A749" s="3" t="str">
        <f>A748</f>
        <v>2560</v>
      </c>
      <c r="B749" s="3" t="str">
        <f>B748</f>
        <v>OTEROCHERAW 31</v>
      </c>
      <c r="C749" s="51" t="str">
        <f>C748</f>
        <v xml:space="preserve">$ </v>
      </c>
      <c r="D749" s="6" t="s">
        <v>698</v>
      </c>
      <c r="F749" s="17">
        <v>228</v>
      </c>
      <c r="G749" s="8">
        <v>1026.5999999999999</v>
      </c>
      <c r="H749" s="8">
        <v>202.75</v>
      </c>
      <c r="I749" s="8">
        <v>1774.39</v>
      </c>
      <c r="J749" s="8">
        <f t="shared" ref="G749:J749" si="368">ROUND(J747/$F749,2)</f>
        <v>3003.74</v>
      </c>
    </row>
    <row r="750" spans="1:10" s="19" customFormat="1" ht="12.75" x14ac:dyDescent="0.2">
      <c r="A750" s="3" t="s">
        <v>28</v>
      </c>
      <c r="B750" s="3" t="s">
        <v>610</v>
      </c>
      <c r="C750" s="17" t="s">
        <v>200</v>
      </c>
      <c r="D750" s="2" t="s">
        <v>199</v>
      </c>
      <c r="E750" s="17"/>
      <c r="F750" s="17"/>
      <c r="G750" s="18">
        <v>5.3741807459990794</v>
      </c>
      <c r="H750" s="18">
        <v>1.0613648468214334</v>
      </c>
      <c r="I750" s="18">
        <v>9.2887603923955187</v>
      </c>
      <c r="J750" s="18">
        <f>($J747/IC!$H747)*100</f>
        <v>15.724305985216031</v>
      </c>
    </row>
    <row r="751" spans="1:10" ht="12.75" x14ac:dyDescent="0.2">
      <c r="A751" s="3" t="s">
        <v>28</v>
      </c>
      <c r="B751" s="3" t="s">
        <v>610</v>
      </c>
      <c r="C751" s="6"/>
      <c r="D751" s="6"/>
      <c r="E751" s="17"/>
      <c r="F751" s="17"/>
      <c r="G751" s="8"/>
      <c r="H751" s="8"/>
      <c r="I751" s="8"/>
      <c r="J751" s="8"/>
    </row>
    <row r="752" spans="1:10" ht="12.75" x14ac:dyDescent="0.2">
      <c r="A752" s="11" t="s">
        <v>135</v>
      </c>
      <c r="B752" s="11" t="s">
        <v>611</v>
      </c>
      <c r="C752" s="12"/>
      <c r="D752" s="7" t="s">
        <v>294</v>
      </c>
      <c r="E752" s="9" t="s">
        <v>293</v>
      </c>
      <c r="F752" s="9"/>
      <c r="G752" s="13"/>
      <c r="H752" s="13"/>
      <c r="I752" s="13"/>
      <c r="J752" s="13"/>
    </row>
    <row r="753" spans="1:10" s="16" customFormat="1" ht="15" x14ac:dyDescent="0.25">
      <c r="A753" s="3" t="s">
        <v>135</v>
      </c>
      <c r="B753" s="3" t="s">
        <v>611</v>
      </c>
      <c r="C753" s="14" t="s">
        <v>201</v>
      </c>
      <c r="D753" s="15" t="s">
        <v>202</v>
      </c>
      <c r="E753" s="14"/>
      <c r="F753" s="15"/>
      <c r="G753" s="1">
        <v>691665.26000000013</v>
      </c>
      <c r="H753" s="1">
        <v>141859.03</v>
      </c>
      <c r="I753" s="1">
        <v>500783.85</v>
      </c>
      <c r="J753" s="1">
        <f t="shared" ref="J753" si="369">SUM(G753:I753)</f>
        <v>1334308.1400000001</v>
      </c>
    </row>
    <row r="754" spans="1:10" ht="12.75" x14ac:dyDescent="0.2">
      <c r="A754" s="3" t="s">
        <v>135</v>
      </c>
      <c r="B754" s="3" t="s">
        <v>611</v>
      </c>
      <c r="C754" s="6" t="s">
        <v>201</v>
      </c>
      <c r="D754" s="6" t="s">
        <v>697</v>
      </c>
      <c r="E754" s="17"/>
      <c r="F754" s="17">
        <v>320.3</v>
      </c>
      <c r="G754" s="8">
        <v>2159.4299999999998</v>
      </c>
      <c r="H754" s="8">
        <v>442.89</v>
      </c>
      <c r="I754" s="8">
        <v>1563.48</v>
      </c>
      <c r="J754" s="8">
        <f t="shared" ref="J754" si="370">ROUND(J753/$F754,2)</f>
        <v>4165.8100000000004</v>
      </c>
    </row>
    <row r="755" spans="1:10" ht="12.75" x14ac:dyDescent="0.2">
      <c r="A755" s="3" t="str">
        <f>A754</f>
        <v>2570</v>
      </c>
      <c r="B755" s="3" t="str">
        <f>B754</f>
        <v>OTEROSWINK 33</v>
      </c>
      <c r="C755" s="51" t="str">
        <f>C754</f>
        <v xml:space="preserve">$ </v>
      </c>
      <c r="D755" s="6" t="s">
        <v>698</v>
      </c>
      <c r="F755" s="17">
        <v>314</v>
      </c>
      <c r="G755" s="8">
        <v>2202.7600000000002</v>
      </c>
      <c r="H755" s="8">
        <v>451.78</v>
      </c>
      <c r="I755" s="8">
        <v>1594.85</v>
      </c>
      <c r="J755" s="8">
        <f t="shared" ref="G755:J755" si="371">ROUND(J753/$F755,2)</f>
        <v>4249.3900000000003</v>
      </c>
    </row>
    <row r="756" spans="1:10" s="19" customFormat="1" ht="12.75" x14ac:dyDescent="0.2">
      <c r="A756" s="3" t="s">
        <v>135</v>
      </c>
      <c r="B756" s="3" t="s">
        <v>611</v>
      </c>
      <c r="C756" s="17" t="s">
        <v>200</v>
      </c>
      <c r="D756" s="2" t="s">
        <v>199</v>
      </c>
      <c r="E756" s="17"/>
      <c r="F756" s="17"/>
      <c r="G756" s="18">
        <v>11.573541365501942</v>
      </c>
      <c r="H756" s="18">
        <v>2.3737079866856128</v>
      </c>
      <c r="I756" s="18">
        <v>8.3795485162147934</v>
      </c>
      <c r="J756" s="18">
        <f>($J753/IC!$H753)*100</f>
        <v>22.326797868402348</v>
      </c>
    </row>
    <row r="757" spans="1:10" ht="12.75" x14ac:dyDescent="0.2">
      <c r="A757" s="3" t="s">
        <v>135</v>
      </c>
      <c r="B757" s="3" t="s">
        <v>611</v>
      </c>
      <c r="C757" s="6"/>
      <c r="D757" s="6"/>
      <c r="E757" s="17"/>
      <c r="F757" s="17"/>
      <c r="G757" s="8"/>
      <c r="H757" s="8"/>
      <c r="I757" s="8"/>
      <c r="J757" s="8"/>
    </row>
    <row r="758" spans="1:10" ht="12.75" x14ac:dyDescent="0.2">
      <c r="A758" s="11" t="s">
        <v>148</v>
      </c>
      <c r="B758" s="11" t="s">
        <v>612</v>
      </c>
      <c r="C758" s="12"/>
      <c r="D758" s="7" t="s">
        <v>291</v>
      </c>
      <c r="E758" s="9" t="s">
        <v>292</v>
      </c>
      <c r="F758" s="9"/>
      <c r="G758" s="13"/>
      <c r="H758" s="13"/>
      <c r="I758" s="13"/>
      <c r="J758" s="13"/>
    </row>
    <row r="759" spans="1:10" s="16" customFormat="1" ht="15" x14ac:dyDescent="0.25">
      <c r="A759" s="3" t="s">
        <v>148</v>
      </c>
      <c r="B759" s="3" t="s">
        <v>612</v>
      </c>
      <c r="C759" s="14" t="s">
        <v>201</v>
      </c>
      <c r="D759" s="15" t="s">
        <v>202</v>
      </c>
      <c r="E759" s="14"/>
      <c r="F759" s="15"/>
      <c r="G759" s="1">
        <v>2089475.3800000001</v>
      </c>
      <c r="H759" s="1">
        <v>196387.38</v>
      </c>
      <c r="I759" s="1">
        <v>455233.88999999996</v>
      </c>
      <c r="J759" s="1">
        <f t="shared" ref="J759" si="372">SUM(G759:I759)</f>
        <v>2741096.6500000004</v>
      </c>
    </row>
    <row r="760" spans="1:10" ht="12.75" x14ac:dyDescent="0.2">
      <c r="A760" s="3" t="s">
        <v>148</v>
      </c>
      <c r="B760" s="3" t="s">
        <v>612</v>
      </c>
      <c r="C760" s="6" t="s">
        <v>201</v>
      </c>
      <c r="D760" s="6" t="s">
        <v>697</v>
      </c>
      <c r="E760" s="17"/>
      <c r="F760" s="17">
        <v>171.8</v>
      </c>
      <c r="G760" s="8">
        <v>12162.25</v>
      </c>
      <c r="H760" s="8">
        <v>1143.1199999999999</v>
      </c>
      <c r="I760" s="8">
        <v>2649.79</v>
      </c>
      <c r="J760" s="8">
        <f t="shared" ref="J760" si="373">ROUND(J759/$F760,2)</f>
        <v>15955.16</v>
      </c>
    </row>
    <row r="761" spans="1:10" ht="12.75" x14ac:dyDescent="0.2">
      <c r="A761" s="3" t="str">
        <f>A760</f>
        <v>2580</v>
      </c>
      <c r="B761" s="3" t="str">
        <f>B760</f>
        <v>OURAYOURAY R-1</v>
      </c>
      <c r="C761" s="51" t="str">
        <f>C760</f>
        <v xml:space="preserve">$ </v>
      </c>
      <c r="D761" s="6" t="s">
        <v>698</v>
      </c>
      <c r="F761" s="17">
        <v>177</v>
      </c>
      <c r="G761" s="8">
        <v>11804.95</v>
      </c>
      <c r="H761" s="8">
        <v>1109.53</v>
      </c>
      <c r="I761" s="8">
        <v>2571.94</v>
      </c>
      <c r="J761" s="8">
        <f t="shared" ref="G761:J761" si="374">ROUND(J759/$F761,2)</f>
        <v>15486.42</v>
      </c>
    </row>
    <row r="762" spans="1:10" s="19" customFormat="1" ht="12.75" x14ac:dyDescent="0.2">
      <c r="A762" s="3" t="s">
        <v>148</v>
      </c>
      <c r="B762" s="3" t="s">
        <v>612</v>
      </c>
      <c r="C762" s="17" t="s">
        <v>200</v>
      </c>
      <c r="D762" s="2" t="s">
        <v>199</v>
      </c>
      <c r="E762" s="17"/>
      <c r="F762" s="17"/>
      <c r="G762" s="18">
        <v>44.260722259826807</v>
      </c>
      <c r="H762" s="18">
        <v>4.1600142144364796</v>
      </c>
      <c r="I762" s="18">
        <v>9.643081206609164</v>
      </c>
      <c r="J762" s="18">
        <f>($J759/IC!$H759)*100</f>
        <v>58.063817680872454</v>
      </c>
    </row>
    <row r="763" spans="1:10" ht="12.75" x14ac:dyDescent="0.2">
      <c r="A763" s="3" t="s">
        <v>148</v>
      </c>
      <c r="B763" s="3" t="s">
        <v>612</v>
      </c>
      <c r="C763" s="6"/>
      <c r="D763" s="6"/>
      <c r="E763" s="17"/>
      <c r="F763" s="17"/>
      <c r="G763" s="8"/>
      <c r="H763" s="8"/>
      <c r="I763" s="8"/>
      <c r="J763" s="8"/>
    </row>
    <row r="764" spans="1:10" ht="12.75" x14ac:dyDescent="0.2">
      <c r="A764" s="11" t="s">
        <v>107</v>
      </c>
      <c r="B764" s="11" t="s">
        <v>613</v>
      </c>
      <c r="C764" s="12"/>
      <c r="D764" s="7" t="s">
        <v>291</v>
      </c>
      <c r="E764" s="9" t="s">
        <v>290</v>
      </c>
      <c r="F764" s="9"/>
      <c r="G764" s="13"/>
      <c r="H764" s="13"/>
      <c r="I764" s="13"/>
      <c r="J764" s="13"/>
    </row>
    <row r="765" spans="1:10" s="16" customFormat="1" ht="15" x14ac:dyDescent="0.25">
      <c r="A765" s="3" t="s">
        <v>107</v>
      </c>
      <c r="B765" s="3" t="s">
        <v>613</v>
      </c>
      <c r="C765" s="14" t="s">
        <v>201</v>
      </c>
      <c r="D765" s="15" t="s">
        <v>202</v>
      </c>
      <c r="E765" s="14"/>
      <c r="F765" s="15"/>
      <c r="G765" s="1">
        <v>4269518.5099999988</v>
      </c>
      <c r="H765" s="1">
        <v>439503.73</v>
      </c>
      <c r="I765" s="1">
        <v>1179737.1900000002</v>
      </c>
      <c r="J765" s="1">
        <f t="shared" ref="J765" si="375">SUM(G765:I765)</f>
        <v>5888759.4299999988</v>
      </c>
    </row>
    <row r="766" spans="1:10" ht="12.75" x14ac:dyDescent="0.2">
      <c r="A766" s="3" t="s">
        <v>107</v>
      </c>
      <c r="B766" s="3" t="s">
        <v>613</v>
      </c>
      <c r="C766" s="6" t="s">
        <v>201</v>
      </c>
      <c r="D766" s="6" t="s">
        <v>697</v>
      </c>
      <c r="E766" s="17"/>
      <c r="F766" s="17">
        <v>323.10000000000002</v>
      </c>
      <c r="G766" s="8">
        <v>13214.23</v>
      </c>
      <c r="H766" s="8">
        <v>1360.27</v>
      </c>
      <c r="I766" s="8">
        <v>3651.31</v>
      </c>
      <c r="J766" s="8">
        <f t="shared" ref="J766" si="376">ROUND(J765/$F766,2)</f>
        <v>18225.810000000001</v>
      </c>
    </row>
    <row r="767" spans="1:10" ht="12.75" x14ac:dyDescent="0.2">
      <c r="A767" s="3" t="str">
        <f>A766</f>
        <v>2590</v>
      </c>
      <c r="B767" s="3" t="str">
        <f>B766</f>
        <v>OURAYRIDGWAY R-2</v>
      </c>
      <c r="C767" s="51" t="str">
        <f>C766</f>
        <v xml:space="preserve">$ </v>
      </c>
      <c r="D767" s="6" t="s">
        <v>698</v>
      </c>
      <c r="F767" s="17">
        <v>336</v>
      </c>
      <c r="G767" s="8">
        <v>12706.9</v>
      </c>
      <c r="H767" s="8">
        <v>1308.05</v>
      </c>
      <c r="I767" s="8">
        <v>3511.12</v>
      </c>
      <c r="J767" s="8">
        <f t="shared" ref="G767:J767" si="377">ROUND(J765/$F767,2)</f>
        <v>17526.07</v>
      </c>
    </row>
    <row r="768" spans="1:10" s="19" customFormat="1" ht="12.75" x14ac:dyDescent="0.2">
      <c r="A768" s="3" t="s">
        <v>107</v>
      </c>
      <c r="B768" s="3" t="s">
        <v>613</v>
      </c>
      <c r="C768" s="17" t="s">
        <v>200</v>
      </c>
      <c r="D768" s="2" t="s">
        <v>199</v>
      </c>
      <c r="E768" s="17"/>
      <c r="F768" s="17"/>
      <c r="G768" s="18">
        <v>30.443616683358179</v>
      </c>
      <c r="H768" s="18">
        <v>3.1338622975137662</v>
      </c>
      <c r="I768" s="18">
        <v>8.4120649003725987</v>
      </c>
      <c r="J768" s="18">
        <f>($J765/IC!$H765)*100</f>
        <v>41.989543881244543</v>
      </c>
    </row>
    <row r="769" spans="1:10" ht="12.75" x14ac:dyDescent="0.2">
      <c r="A769" s="3" t="s">
        <v>107</v>
      </c>
      <c r="B769" s="3" t="s">
        <v>613</v>
      </c>
      <c r="C769" s="6"/>
      <c r="D769" s="6"/>
      <c r="E769" s="17"/>
      <c r="F769" s="17"/>
      <c r="G769" s="8"/>
      <c r="H769" s="8"/>
      <c r="I769" s="8"/>
      <c r="J769" s="8"/>
    </row>
    <row r="770" spans="1:10" ht="12.75" x14ac:dyDescent="0.2">
      <c r="A770" s="11" t="s">
        <v>1</v>
      </c>
      <c r="B770" s="11" t="s">
        <v>614</v>
      </c>
      <c r="C770" s="12"/>
      <c r="D770" s="7" t="s">
        <v>288</v>
      </c>
      <c r="E770" s="9" t="s">
        <v>289</v>
      </c>
      <c r="F770" s="9"/>
      <c r="G770" s="13"/>
      <c r="H770" s="13"/>
      <c r="I770" s="13"/>
      <c r="J770" s="13"/>
    </row>
    <row r="771" spans="1:10" s="16" customFormat="1" ht="15" x14ac:dyDescent="0.25">
      <c r="A771" s="3" t="s">
        <v>1</v>
      </c>
      <c r="B771" s="3" t="s">
        <v>614</v>
      </c>
      <c r="C771" s="14" t="s">
        <v>201</v>
      </c>
      <c r="D771" s="15" t="s">
        <v>202</v>
      </c>
      <c r="E771" s="14"/>
      <c r="F771" s="15"/>
      <c r="G771" s="1">
        <v>4921617.45</v>
      </c>
      <c r="H771" s="1">
        <v>574653.06000000006</v>
      </c>
      <c r="I771" s="1">
        <v>1219762.06</v>
      </c>
      <c r="J771" s="1">
        <f t="shared" ref="J771" si="378">SUM(G771:I771)</f>
        <v>6716032.5700000003</v>
      </c>
    </row>
    <row r="772" spans="1:10" ht="12.75" x14ac:dyDescent="0.2">
      <c r="A772" s="3" t="s">
        <v>1</v>
      </c>
      <c r="B772" s="3" t="s">
        <v>614</v>
      </c>
      <c r="C772" s="6" t="s">
        <v>201</v>
      </c>
      <c r="D772" s="6" t="s">
        <v>697</v>
      </c>
      <c r="E772" s="17"/>
      <c r="F772" s="17">
        <v>788.5</v>
      </c>
      <c r="G772" s="8">
        <v>6241.75</v>
      </c>
      <c r="H772" s="8">
        <v>728.79</v>
      </c>
      <c r="I772" s="8">
        <v>1546.94</v>
      </c>
      <c r="J772" s="8">
        <f t="shared" ref="J772" si="379">ROUND(J771/$F772,2)</f>
        <v>8517.48</v>
      </c>
    </row>
    <row r="773" spans="1:10" ht="12.75" x14ac:dyDescent="0.2">
      <c r="A773" s="3" t="str">
        <f>A772</f>
        <v>2600</v>
      </c>
      <c r="B773" s="3" t="str">
        <f>B772</f>
        <v>PARKPLATTE CANYO</v>
      </c>
      <c r="C773" s="51" t="str">
        <f>C772</f>
        <v xml:space="preserve">$ </v>
      </c>
      <c r="D773" s="6" t="s">
        <v>698</v>
      </c>
      <c r="F773" s="17">
        <v>797</v>
      </c>
      <c r="G773" s="8">
        <v>6175.18</v>
      </c>
      <c r="H773" s="8">
        <v>721.02</v>
      </c>
      <c r="I773" s="8">
        <v>1530.44</v>
      </c>
      <c r="J773" s="8">
        <f t="shared" ref="G773:J773" si="380">ROUND(J771/$F773,2)</f>
        <v>8426.64</v>
      </c>
    </row>
    <row r="774" spans="1:10" s="19" customFormat="1" ht="12.75" x14ac:dyDescent="0.2">
      <c r="A774" s="3" t="s">
        <v>1</v>
      </c>
      <c r="B774" s="3" t="s">
        <v>614</v>
      </c>
      <c r="C774" s="17" t="s">
        <v>200</v>
      </c>
      <c r="D774" s="2" t="s">
        <v>199</v>
      </c>
      <c r="E774" s="17"/>
      <c r="F774" s="17"/>
      <c r="G774" s="18">
        <v>36.53883768599507</v>
      </c>
      <c r="H774" s="18">
        <v>4.2663118575175698</v>
      </c>
      <c r="I774" s="18">
        <v>9.0556993465379918</v>
      </c>
      <c r="J774" s="18">
        <f>($J771/IC!$H771)*100</f>
        <v>49.860848890050626</v>
      </c>
    </row>
    <row r="775" spans="1:10" ht="12.75" x14ac:dyDescent="0.2">
      <c r="A775" s="3" t="s">
        <v>1</v>
      </c>
      <c r="B775" s="3" t="s">
        <v>614</v>
      </c>
      <c r="C775" s="6"/>
      <c r="D775" s="6"/>
      <c r="E775" s="17"/>
      <c r="F775" s="17"/>
      <c r="G775" s="8"/>
      <c r="H775" s="8"/>
      <c r="I775" s="8"/>
      <c r="J775" s="8"/>
    </row>
    <row r="776" spans="1:10" ht="12.75" x14ac:dyDescent="0.2">
      <c r="A776" s="11" t="s">
        <v>119</v>
      </c>
      <c r="B776" s="11" t="s">
        <v>615</v>
      </c>
      <c r="C776" s="12"/>
      <c r="D776" s="7" t="s">
        <v>288</v>
      </c>
      <c r="E776" s="9" t="s">
        <v>287</v>
      </c>
      <c r="F776" s="9"/>
      <c r="G776" s="13"/>
      <c r="H776" s="13"/>
      <c r="I776" s="13"/>
      <c r="J776" s="13"/>
    </row>
    <row r="777" spans="1:10" s="16" customFormat="1" ht="15" x14ac:dyDescent="0.25">
      <c r="A777" s="3" t="s">
        <v>119</v>
      </c>
      <c r="B777" s="3" t="s">
        <v>615</v>
      </c>
      <c r="C777" s="14" t="s">
        <v>201</v>
      </c>
      <c r="D777" s="15" t="s">
        <v>202</v>
      </c>
      <c r="E777" s="14"/>
      <c r="F777" s="15"/>
      <c r="G777" s="1">
        <v>7529539.4800000004</v>
      </c>
      <c r="H777" s="1">
        <v>894801.6</v>
      </c>
      <c r="I777" s="1">
        <v>1611665.82</v>
      </c>
      <c r="J777" s="1">
        <f t="shared" ref="J777" si="381">SUM(G777:I777)</f>
        <v>10036006.9</v>
      </c>
    </row>
    <row r="778" spans="1:10" ht="12.75" x14ac:dyDescent="0.2">
      <c r="A778" s="3" t="s">
        <v>119</v>
      </c>
      <c r="B778" s="3" t="s">
        <v>615</v>
      </c>
      <c r="C778" s="6" t="s">
        <v>201</v>
      </c>
      <c r="D778" s="6" t="s">
        <v>697</v>
      </c>
      <c r="E778" s="17"/>
      <c r="F778" s="17">
        <v>590.9</v>
      </c>
      <c r="G778" s="8">
        <v>12742.49</v>
      </c>
      <c r="H778" s="8">
        <v>1514.3</v>
      </c>
      <c r="I778" s="8">
        <v>2727.48</v>
      </c>
      <c r="J778" s="8">
        <f t="shared" ref="J778" si="382">ROUND(J777/$F778,2)</f>
        <v>16984.27</v>
      </c>
    </row>
    <row r="779" spans="1:10" ht="12.75" x14ac:dyDescent="0.2">
      <c r="A779" s="3" t="str">
        <f>A778</f>
        <v>2610</v>
      </c>
      <c r="B779" s="3" t="str">
        <f>B778</f>
        <v xml:space="preserve">PARKPARK COUNTY </v>
      </c>
      <c r="C779" s="51" t="str">
        <f>C778</f>
        <v xml:space="preserve">$ </v>
      </c>
      <c r="D779" s="6" t="s">
        <v>698</v>
      </c>
      <c r="F779" s="17">
        <v>595</v>
      </c>
      <c r="G779" s="8">
        <v>12654.69</v>
      </c>
      <c r="H779" s="8">
        <v>1503.87</v>
      </c>
      <c r="I779" s="8">
        <v>2708.68</v>
      </c>
      <c r="J779" s="8">
        <f t="shared" ref="G779:J779" si="383">ROUND(J777/$F779,2)</f>
        <v>16867.240000000002</v>
      </c>
    </row>
    <row r="780" spans="1:10" s="19" customFormat="1" ht="12.75" x14ac:dyDescent="0.2">
      <c r="A780" s="3" t="s">
        <v>119</v>
      </c>
      <c r="B780" s="3" t="s">
        <v>615</v>
      </c>
      <c r="C780" s="17" t="s">
        <v>200</v>
      </c>
      <c r="D780" s="2" t="s">
        <v>199</v>
      </c>
      <c r="E780" s="17"/>
      <c r="F780" s="17"/>
      <c r="G780" s="18">
        <v>54.377729674865463</v>
      </c>
      <c r="H780" s="18">
        <v>6.4621853231105035</v>
      </c>
      <c r="I780" s="18">
        <v>11.639321172160237</v>
      </c>
      <c r="J780" s="18">
        <f>($J777/IC!$H777)*100</f>
        <v>72.479236170136204</v>
      </c>
    </row>
    <row r="781" spans="1:10" ht="12.75" x14ac:dyDescent="0.2">
      <c r="A781" s="3" t="s">
        <v>119</v>
      </c>
      <c r="B781" s="3" t="s">
        <v>615</v>
      </c>
      <c r="C781" s="6"/>
      <c r="D781" s="6"/>
      <c r="E781" s="17"/>
      <c r="F781" s="17"/>
      <c r="G781" s="8"/>
      <c r="H781" s="8"/>
      <c r="I781" s="8"/>
      <c r="J781" s="8"/>
    </row>
    <row r="782" spans="1:10" ht="12.75" x14ac:dyDescent="0.2">
      <c r="A782" s="11" t="s">
        <v>186</v>
      </c>
      <c r="B782" s="11" t="s">
        <v>616</v>
      </c>
      <c r="C782" s="12"/>
      <c r="D782" s="7" t="s">
        <v>285</v>
      </c>
      <c r="E782" s="9" t="s">
        <v>286</v>
      </c>
      <c r="F782" s="9"/>
      <c r="G782" s="13"/>
      <c r="H782" s="13"/>
      <c r="I782" s="13"/>
      <c r="J782" s="13"/>
    </row>
    <row r="783" spans="1:10" s="16" customFormat="1" ht="15" x14ac:dyDescent="0.25">
      <c r="A783" s="3" t="s">
        <v>186</v>
      </c>
      <c r="B783" s="3" t="s">
        <v>616</v>
      </c>
      <c r="C783" s="14" t="s">
        <v>201</v>
      </c>
      <c r="D783" s="15" t="s">
        <v>202</v>
      </c>
      <c r="E783" s="14"/>
      <c r="F783" s="15"/>
      <c r="G783" s="1">
        <v>2912365.63</v>
      </c>
      <c r="H783" s="1">
        <v>345148.82</v>
      </c>
      <c r="I783" s="1">
        <v>684093.77999999991</v>
      </c>
      <c r="J783" s="1">
        <f t="shared" ref="J783" si="384">SUM(G783:I783)</f>
        <v>3941608.2299999995</v>
      </c>
    </row>
    <row r="784" spans="1:10" ht="12.75" x14ac:dyDescent="0.2">
      <c r="A784" s="3" t="s">
        <v>186</v>
      </c>
      <c r="B784" s="3" t="s">
        <v>616</v>
      </c>
      <c r="C784" s="6" t="s">
        <v>201</v>
      </c>
      <c r="D784" s="6" t="s">
        <v>697</v>
      </c>
      <c r="E784" s="17"/>
      <c r="F784" s="17">
        <v>594.79999999999995</v>
      </c>
      <c r="G784" s="8">
        <v>4896.38</v>
      </c>
      <c r="H784" s="8">
        <v>580.28</v>
      </c>
      <c r="I784" s="8">
        <v>1150.1199999999999</v>
      </c>
      <c r="J784" s="8">
        <f t="shared" ref="J784" si="385">ROUND(J783/$F784,2)</f>
        <v>6626.78</v>
      </c>
    </row>
    <row r="785" spans="1:10" ht="12.75" x14ac:dyDescent="0.2">
      <c r="A785" s="3" t="str">
        <f>A784</f>
        <v>2620</v>
      </c>
      <c r="B785" s="3" t="str">
        <f>B784</f>
        <v>PHILLHOLYOKE RE-1</v>
      </c>
      <c r="C785" s="51" t="str">
        <f>C784</f>
        <v xml:space="preserve">$ </v>
      </c>
      <c r="D785" s="6" t="s">
        <v>698</v>
      </c>
      <c r="F785" s="17">
        <v>558</v>
      </c>
      <c r="G785" s="8">
        <v>5219.29</v>
      </c>
      <c r="H785" s="8">
        <v>618.54999999999995</v>
      </c>
      <c r="I785" s="8">
        <v>1225.97</v>
      </c>
      <c r="J785" s="8">
        <f t="shared" ref="G785:J785" si="386">ROUND(J783/$F785,2)</f>
        <v>7063.81</v>
      </c>
    </row>
    <row r="786" spans="1:10" s="19" customFormat="1" ht="12.75" x14ac:dyDescent="0.2">
      <c r="A786" s="3" t="s">
        <v>186</v>
      </c>
      <c r="B786" s="3" t="s">
        <v>616</v>
      </c>
      <c r="C786" s="17" t="s">
        <v>200</v>
      </c>
      <c r="D786" s="2" t="s">
        <v>199</v>
      </c>
      <c r="E786" s="17"/>
      <c r="F786" s="17"/>
      <c r="G786" s="18">
        <v>30.366266201817776</v>
      </c>
      <c r="H786" s="18">
        <v>3.5987517636524529</v>
      </c>
      <c r="I786" s="18">
        <v>7.1328179458318095</v>
      </c>
      <c r="J786" s="18">
        <f>($J783/IC!$H783)*100</f>
        <v>41.097835911302035</v>
      </c>
    </row>
    <row r="787" spans="1:10" ht="12.75" x14ac:dyDescent="0.2">
      <c r="A787" s="3" t="s">
        <v>186</v>
      </c>
      <c r="B787" s="3" t="s">
        <v>616</v>
      </c>
      <c r="C787" s="6"/>
      <c r="D787" s="6"/>
      <c r="E787" s="17"/>
      <c r="F787" s="17"/>
      <c r="G787" s="8"/>
      <c r="H787" s="8"/>
      <c r="I787" s="8"/>
      <c r="J787" s="8"/>
    </row>
    <row r="788" spans="1:10" ht="12.75" x14ac:dyDescent="0.2">
      <c r="A788" s="11" t="s">
        <v>64</v>
      </c>
      <c r="B788" s="11" t="s">
        <v>617</v>
      </c>
      <c r="C788" s="12"/>
      <c r="D788" s="7" t="s">
        <v>285</v>
      </c>
      <c r="E788" s="9" t="s">
        <v>284</v>
      </c>
      <c r="F788" s="9"/>
      <c r="G788" s="13"/>
      <c r="H788" s="13"/>
      <c r="I788" s="13"/>
      <c r="J788" s="13"/>
    </row>
    <row r="789" spans="1:10" s="16" customFormat="1" ht="15" x14ac:dyDescent="0.25">
      <c r="A789" s="3" t="s">
        <v>64</v>
      </c>
      <c r="B789" s="3" t="s">
        <v>617</v>
      </c>
      <c r="C789" s="14" t="s">
        <v>201</v>
      </c>
      <c r="D789" s="15" t="s">
        <v>202</v>
      </c>
      <c r="E789" s="14"/>
      <c r="F789" s="15"/>
      <c r="G789" s="1">
        <v>1368345.81</v>
      </c>
      <c r="H789" s="1">
        <v>155108.46</v>
      </c>
      <c r="I789" s="1">
        <v>772470.20000000019</v>
      </c>
      <c r="J789" s="1">
        <f t="shared" ref="J789" si="387">SUM(G789:I789)</f>
        <v>2295924.4700000002</v>
      </c>
    </row>
    <row r="790" spans="1:10" ht="12.75" x14ac:dyDescent="0.2">
      <c r="A790" s="3" t="s">
        <v>64</v>
      </c>
      <c r="B790" s="3" t="s">
        <v>617</v>
      </c>
      <c r="C790" s="6" t="s">
        <v>201</v>
      </c>
      <c r="D790" s="6" t="s">
        <v>697</v>
      </c>
      <c r="E790" s="17"/>
      <c r="F790" s="17">
        <v>318</v>
      </c>
      <c r="G790" s="8">
        <v>4302.97</v>
      </c>
      <c r="H790" s="8">
        <v>487.76</v>
      </c>
      <c r="I790" s="8">
        <v>2429.15</v>
      </c>
      <c r="J790" s="8">
        <f t="shared" ref="J790" si="388">ROUND(J789/$F790,2)</f>
        <v>7219.89</v>
      </c>
    </row>
    <row r="791" spans="1:10" ht="12.75" x14ac:dyDescent="0.2">
      <c r="A791" s="3" t="str">
        <f>A790</f>
        <v>2630</v>
      </c>
      <c r="B791" s="3" t="str">
        <f>B790</f>
        <v>PHILLHAXTUN RE-2J</v>
      </c>
      <c r="C791" s="51" t="str">
        <f>C790</f>
        <v xml:space="preserve">$ </v>
      </c>
      <c r="D791" s="6" t="s">
        <v>698</v>
      </c>
      <c r="F791" s="17">
        <v>336</v>
      </c>
      <c r="G791" s="8">
        <v>4072.46</v>
      </c>
      <c r="H791" s="8">
        <v>461.63</v>
      </c>
      <c r="I791" s="8">
        <v>2299.02</v>
      </c>
      <c r="J791" s="8">
        <f t="shared" ref="G791:J791" si="389">ROUND(J789/$F791,2)</f>
        <v>6833.11</v>
      </c>
    </row>
    <row r="792" spans="1:10" s="19" customFormat="1" ht="12.75" x14ac:dyDescent="0.2">
      <c r="A792" s="3" t="s">
        <v>64</v>
      </c>
      <c r="B792" s="3" t="s">
        <v>617</v>
      </c>
      <c r="C792" s="17" t="s">
        <v>200</v>
      </c>
      <c r="D792" s="2" t="s">
        <v>199</v>
      </c>
      <c r="E792" s="17"/>
      <c r="F792" s="17"/>
      <c r="G792" s="18">
        <v>23.059585352215326</v>
      </c>
      <c r="H792" s="18">
        <v>2.613912905700845</v>
      </c>
      <c r="I792" s="18">
        <v>13.017793001421802</v>
      </c>
      <c r="J792" s="18">
        <f>($J789/IC!$H789)*100</f>
        <v>38.691291259337973</v>
      </c>
    </row>
    <row r="793" spans="1:10" ht="12.75" x14ac:dyDescent="0.2">
      <c r="A793" s="3" t="s">
        <v>64</v>
      </c>
      <c r="B793" s="3" t="s">
        <v>617</v>
      </c>
      <c r="C793" s="6"/>
      <c r="D793" s="6"/>
      <c r="E793" s="17"/>
      <c r="F793" s="17"/>
      <c r="G793" s="8"/>
      <c r="H793" s="8"/>
      <c r="I793" s="8"/>
      <c r="J793" s="8"/>
    </row>
    <row r="794" spans="1:10" ht="12.75" x14ac:dyDescent="0.2">
      <c r="A794" s="11" t="s">
        <v>54</v>
      </c>
      <c r="B794" s="11" t="s">
        <v>618</v>
      </c>
      <c r="C794" s="12"/>
      <c r="D794" s="7" t="s">
        <v>283</v>
      </c>
      <c r="E794" s="9" t="s">
        <v>282</v>
      </c>
      <c r="F794" s="9"/>
      <c r="G794" s="13"/>
      <c r="H794" s="13"/>
      <c r="I794" s="13"/>
      <c r="J794" s="13"/>
    </row>
    <row r="795" spans="1:10" s="16" customFormat="1" ht="15" x14ac:dyDescent="0.25">
      <c r="A795" s="3" t="s">
        <v>54</v>
      </c>
      <c r="B795" s="3" t="s">
        <v>618</v>
      </c>
      <c r="C795" s="14" t="s">
        <v>201</v>
      </c>
      <c r="D795" s="15" t="s">
        <v>202</v>
      </c>
      <c r="E795" s="14"/>
      <c r="F795" s="15"/>
      <c r="G795" s="1">
        <v>31024876.969999999</v>
      </c>
      <c r="H795" s="1">
        <v>1101352.6499999999</v>
      </c>
      <c r="I795" s="1">
        <v>20119464.210000001</v>
      </c>
      <c r="J795" s="1">
        <f t="shared" ref="J795" si="390">SUM(G795:I795)</f>
        <v>52245693.829999998</v>
      </c>
    </row>
    <row r="796" spans="1:10" ht="12.75" x14ac:dyDescent="0.2">
      <c r="A796" s="3" t="s">
        <v>54</v>
      </c>
      <c r="B796" s="3" t="s">
        <v>618</v>
      </c>
      <c r="C796" s="6" t="s">
        <v>201</v>
      </c>
      <c r="D796" s="6" t="s">
        <v>697</v>
      </c>
      <c r="E796" s="17"/>
      <c r="F796" s="17">
        <v>1634.7</v>
      </c>
      <c r="G796" s="8">
        <v>18978.939999999999</v>
      </c>
      <c r="H796" s="8">
        <v>673.73</v>
      </c>
      <c r="I796" s="8">
        <v>12307.74</v>
      </c>
      <c r="J796" s="8">
        <f t="shared" ref="J796" si="391">ROUND(J795/$F796,2)</f>
        <v>31960.42</v>
      </c>
    </row>
    <row r="797" spans="1:10" ht="12.75" x14ac:dyDescent="0.2">
      <c r="A797" s="3" t="str">
        <f>A796</f>
        <v>2640</v>
      </c>
      <c r="B797" s="3" t="str">
        <f>B796</f>
        <v>PITKIASPEN 1</v>
      </c>
      <c r="C797" s="51" t="str">
        <f>C796</f>
        <v xml:space="preserve">$ </v>
      </c>
      <c r="D797" s="6" t="s">
        <v>698</v>
      </c>
      <c r="F797" s="17">
        <v>1572</v>
      </c>
      <c r="G797" s="8">
        <v>19735.93</v>
      </c>
      <c r="H797" s="8">
        <v>700.61</v>
      </c>
      <c r="I797" s="8">
        <v>12798.64</v>
      </c>
      <c r="J797" s="8">
        <f t="shared" ref="G797:J797" si="392">ROUND(J795/$F797,2)</f>
        <v>33235.17</v>
      </c>
    </row>
    <row r="798" spans="1:10" s="19" customFormat="1" ht="12.75" x14ac:dyDescent="0.2">
      <c r="A798" s="3" t="s">
        <v>54</v>
      </c>
      <c r="B798" s="3" t="s">
        <v>618</v>
      </c>
      <c r="C798" s="17" t="s">
        <v>200</v>
      </c>
      <c r="D798" s="2" t="s">
        <v>199</v>
      </c>
      <c r="E798" s="17"/>
      <c r="F798" s="17"/>
      <c r="G798" s="18">
        <v>51.441074184391788</v>
      </c>
      <c r="H798" s="18">
        <v>1.8261075918724743</v>
      </c>
      <c r="I798" s="18">
        <v>33.35925721728416</v>
      </c>
      <c r="J798" s="18">
        <f>($J795/IC!$H795)*100</f>
        <v>86.626438993548419</v>
      </c>
    </row>
    <row r="799" spans="1:10" ht="12.75" x14ac:dyDescent="0.2">
      <c r="A799" s="3" t="s">
        <v>54</v>
      </c>
      <c r="B799" s="3" t="s">
        <v>618</v>
      </c>
      <c r="C799" s="6"/>
      <c r="D799" s="6"/>
      <c r="E799" s="17"/>
      <c r="F799" s="17"/>
      <c r="G799" s="8"/>
      <c r="H799" s="8"/>
      <c r="I799" s="8"/>
      <c r="J799" s="8"/>
    </row>
    <row r="800" spans="1:10" ht="12.75" x14ac:dyDescent="0.2">
      <c r="A800" s="11" t="s">
        <v>169</v>
      </c>
      <c r="B800" s="11" t="s">
        <v>619</v>
      </c>
      <c r="C800" s="12"/>
      <c r="D800" s="7" t="s">
        <v>278</v>
      </c>
      <c r="E800" s="9" t="s">
        <v>281</v>
      </c>
      <c r="F800" s="9"/>
      <c r="G800" s="13"/>
      <c r="H800" s="13"/>
      <c r="I800" s="13"/>
      <c r="J800" s="13"/>
    </row>
    <row r="801" spans="1:10" s="16" customFormat="1" ht="15" x14ac:dyDescent="0.25">
      <c r="A801" s="3" t="s">
        <v>169</v>
      </c>
      <c r="B801" s="3" t="s">
        <v>619</v>
      </c>
      <c r="C801" s="14" t="s">
        <v>201</v>
      </c>
      <c r="D801" s="15" t="s">
        <v>202</v>
      </c>
      <c r="E801" s="14"/>
      <c r="F801" s="15"/>
      <c r="G801" s="1">
        <v>446095.89</v>
      </c>
      <c r="H801" s="1">
        <v>65386.43</v>
      </c>
      <c r="I801" s="1">
        <v>529361.64</v>
      </c>
      <c r="J801" s="1">
        <f t="shared" ref="J801" si="393">SUM(G801:I801)</f>
        <v>1040843.96</v>
      </c>
    </row>
    <row r="802" spans="1:10" ht="12.75" x14ac:dyDescent="0.2">
      <c r="A802" s="3" t="s">
        <v>169</v>
      </c>
      <c r="B802" s="3" t="s">
        <v>619</v>
      </c>
      <c r="C802" s="6" t="s">
        <v>201</v>
      </c>
      <c r="D802" s="6" t="s">
        <v>697</v>
      </c>
      <c r="E802" s="17"/>
      <c r="F802" s="17">
        <v>202</v>
      </c>
      <c r="G802" s="8">
        <v>2208.4</v>
      </c>
      <c r="H802" s="8">
        <v>323.7</v>
      </c>
      <c r="I802" s="8">
        <v>2620.6</v>
      </c>
      <c r="J802" s="8">
        <f t="shared" ref="J802" si="394">ROUND(J801/$F802,2)</f>
        <v>5152.6899999999996</v>
      </c>
    </row>
    <row r="803" spans="1:10" ht="12.75" x14ac:dyDescent="0.2">
      <c r="A803" s="3" t="str">
        <f>A802</f>
        <v>2650</v>
      </c>
      <c r="B803" s="3" t="str">
        <f>B802</f>
        <v>PROWEGRANADA RE-1</v>
      </c>
      <c r="C803" s="51" t="str">
        <f>C802</f>
        <v xml:space="preserve">$ </v>
      </c>
      <c r="D803" s="6" t="s">
        <v>698</v>
      </c>
      <c r="F803" s="17">
        <v>213</v>
      </c>
      <c r="G803" s="8">
        <v>2094.35</v>
      </c>
      <c r="H803" s="8">
        <v>306.98</v>
      </c>
      <c r="I803" s="8">
        <v>2485.27</v>
      </c>
      <c r="J803" s="8">
        <f t="shared" ref="G803:J803" si="395">ROUND(J801/$F803,2)</f>
        <v>4886.59</v>
      </c>
    </row>
    <row r="804" spans="1:10" s="19" customFormat="1" ht="12.75" x14ac:dyDescent="0.2">
      <c r="A804" s="3" t="s">
        <v>169</v>
      </c>
      <c r="B804" s="3" t="s">
        <v>619</v>
      </c>
      <c r="C804" s="17" t="s">
        <v>200</v>
      </c>
      <c r="D804" s="2" t="s">
        <v>199</v>
      </c>
      <c r="E804" s="17"/>
      <c r="F804" s="17"/>
      <c r="G804" s="18">
        <v>11.045376744620766</v>
      </c>
      <c r="H804" s="18">
        <v>1.6189742374353049</v>
      </c>
      <c r="I804" s="18">
        <v>13.107044648966189</v>
      </c>
      <c r="J804" s="18">
        <f>($J801/IC!$H801)*100</f>
        <v>25.771395631022258</v>
      </c>
    </row>
    <row r="805" spans="1:10" ht="12.75" x14ac:dyDescent="0.2">
      <c r="A805" s="3" t="s">
        <v>169</v>
      </c>
      <c r="B805" s="3" t="s">
        <v>619</v>
      </c>
      <c r="C805" s="6"/>
      <c r="D805" s="6"/>
      <c r="E805" s="17"/>
      <c r="F805" s="17"/>
      <c r="G805" s="8"/>
      <c r="H805" s="8"/>
      <c r="I805" s="8"/>
      <c r="J805" s="8"/>
    </row>
    <row r="806" spans="1:10" ht="12.75" x14ac:dyDescent="0.2">
      <c r="A806" s="11" t="s">
        <v>117</v>
      </c>
      <c r="B806" s="11" t="s">
        <v>620</v>
      </c>
      <c r="C806" s="12"/>
      <c r="D806" s="7" t="s">
        <v>278</v>
      </c>
      <c r="E806" s="9" t="s">
        <v>280</v>
      </c>
      <c r="F806" s="9"/>
      <c r="G806" s="13"/>
      <c r="H806" s="13"/>
      <c r="I806" s="13"/>
      <c r="J806" s="13"/>
    </row>
    <row r="807" spans="1:10" s="16" customFormat="1" ht="15" x14ac:dyDescent="0.25">
      <c r="A807" s="3" t="s">
        <v>117</v>
      </c>
      <c r="B807" s="3" t="s">
        <v>620</v>
      </c>
      <c r="C807" s="14" t="s">
        <v>201</v>
      </c>
      <c r="D807" s="15" t="s">
        <v>202</v>
      </c>
      <c r="E807" s="14"/>
      <c r="F807" s="15"/>
      <c r="G807" s="1">
        <v>2400450.1</v>
      </c>
      <c r="H807" s="1">
        <v>356540.1</v>
      </c>
      <c r="I807" s="1">
        <v>1334955.6900000002</v>
      </c>
      <c r="J807" s="1">
        <f t="shared" ref="J807" si="396">SUM(G807:I807)</f>
        <v>4091945.8900000006</v>
      </c>
    </row>
    <row r="808" spans="1:10" ht="12.75" x14ac:dyDescent="0.2">
      <c r="A808" s="3" t="s">
        <v>117</v>
      </c>
      <c r="B808" s="3" t="s">
        <v>620</v>
      </c>
      <c r="C808" s="6" t="s">
        <v>201</v>
      </c>
      <c r="D808" s="6" t="s">
        <v>697</v>
      </c>
      <c r="E808" s="17"/>
      <c r="F808" s="17">
        <v>1512.1</v>
      </c>
      <c r="G808" s="8">
        <v>1587.49</v>
      </c>
      <c r="H808" s="8">
        <v>235.79</v>
      </c>
      <c r="I808" s="8">
        <v>882.85</v>
      </c>
      <c r="J808" s="8">
        <f t="shared" ref="J808" si="397">ROUND(J807/$F808,2)</f>
        <v>2706.13</v>
      </c>
    </row>
    <row r="809" spans="1:10" ht="12.75" x14ac:dyDescent="0.2">
      <c r="A809" s="3" t="str">
        <f>A808</f>
        <v>2660</v>
      </c>
      <c r="B809" s="3" t="str">
        <f>B808</f>
        <v>PROWELAMAR RE-2</v>
      </c>
      <c r="C809" s="51" t="str">
        <f>C808</f>
        <v xml:space="preserve">$ </v>
      </c>
      <c r="D809" s="6" t="s">
        <v>698</v>
      </c>
      <c r="F809" s="17">
        <v>1522</v>
      </c>
      <c r="G809" s="8">
        <v>1577.17</v>
      </c>
      <c r="H809" s="8">
        <v>234.26</v>
      </c>
      <c r="I809" s="8">
        <v>877.11</v>
      </c>
      <c r="J809" s="8">
        <f t="shared" ref="G809:J809" si="398">ROUND(J807/$F809,2)</f>
        <v>2688.53</v>
      </c>
    </row>
    <row r="810" spans="1:10" s="19" customFormat="1" ht="12.75" x14ac:dyDescent="0.2">
      <c r="A810" s="3" t="s">
        <v>117</v>
      </c>
      <c r="B810" s="3" t="s">
        <v>620</v>
      </c>
      <c r="C810" s="17" t="s">
        <v>200</v>
      </c>
      <c r="D810" s="2" t="s">
        <v>199</v>
      </c>
      <c r="E810" s="17"/>
      <c r="F810" s="17"/>
      <c r="G810" s="18">
        <v>11.087846340231229</v>
      </c>
      <c r="H810" s="18">
        <v>1.6468835752639375</v>
      </c>
      <c r="I810" s="18">
        <v>6.1662533879530992</v>
      </c>
      <c r="J810" s="18">
        <f>($J807/IC!$H807)*100</f>
        <v>18.900983303448267</v>
      </c>
    </row>
    <row r="811" spans="1:10" ht="12.75" x14ac:dyDescent="0.2">
      <c r="A811" s="3" t="s">
        <v>117</v>
      </c>
      <c r="B811" s="3" t="s">
        <v>620</v>
      </c>
      <c r="C811" s="6"/>
      <c r="D811" s="6"/>
      <c r="E811" s="17"/>
      <c r="F811" s="17"/>
      <c r="G811" s="8"/>
      <c r="H811" s="8"/>
      <c r="I811" s="8"/>
      <c r="J811" s="8"/>
    </row>
    <row r="812" spans="1:10" ht="12.75" x14ac:dyDescent="0.2">
      <c r="A812" s="11" t="s">
        <v>45</v>
      </c>
      <c r="B812" s="11" t="s">
        <v>621</v>
      </c>
      <c r="C812" s="12"/>
      <c r="D812" s="7" t="s">
        <v>278</v>
      </c>
      <c r="E812" s="9" t="s">
        <v>279</v>
      </c>
      <c r="F812" s="9"/>
      <c r="G812" s="13"/>
      <c r="H812" s="13"/>
      <c r="I812" s="13"/>
      <c r="J812" s="13"/>
    </row>
    <row r="813" spans="1:10" s="16" customFormat="1" ht="15" x14ac:dyDescent="0.25">
      <c r="A813" s="3" t="s">
        <v>45</v>
      </c>
      <c r="B813" s="3" t="s">
        <v>621</v>
      </c>
      <c r="C813" s="14" t="s">
        <v>201</v>
      </c>
      <c r="D813" s="15" t="s">
        <v>202</v>
      </c>
      <c r="E813" s="14"/>
      <c r="F813" s="15"/>
      <c r="G813" s="1">
        <v>1014374.63</v>
      </c>
      <c r="H813" s="1">
        <v>151609.88</v>
      </c>
      <c r="I813" s="1">
        <v>528145.94999999995</v>
      </c>
      <c r="J813" s="1">
        <f t="shared" ref="J813" si="399">SUM(G813:I813)</f>
        <v>1694130.46</v>
      </c>
    </row>
    <row r="814" spans="1:10" ht="12.75" x14ac:dyDescent="0.2">
      <c r="A814" s="3" t="s">
        <v>45</v>
      </c>
      <c r="B814" s="3" t="s">
        <v>621</v>
      </c>
      <c r="C814" s="6" t="s">
        <v>201</v>
      </c>
      <c r="D814" s="6" t="s">
        <v>697</v>
      </c>
      <c r="E814" s="17"/>
      <c r="F814" s="17">
        <v>273.5</v>
      </c>
      <c r="G814" s="8">
        <v>3708.87</v>
      </c>
      <c r="H814" s="8">
        <v>554.33000000000004</v>
      </c>
      <c r="I814" s="8">
        <v>1931.06</v>
      </c>
      <c r="J814" s="8">
        <f t="shared" ref="J814" si="400">ROUND(J813/$F814,2)</f>
        <v>6194.26</v>
      </c>
    </row>
    <row r="815" spans="1:10" ht="12.75" x14ac:dyDescent="0.2">
      <c r="A815" s="3" t="str">
        <f>A814</f>
        <v>2670</v>
      </c>
      <c r="B815" s="3" t="str">
        <f>B814</f>
        <v>PROWEHOLLY RE-3</v>
      </c>
      <c r="C815" s="51" t="str">
        <f>C814</f>
        <v xml:space="preserve">$ </v>
      </c>
      <c r="D815" s="6" t="s">
        <v>698</v>
      </c>
      <c r="F815" s="17">
        <v>273</v>
      </c>
      <c r="G815" s="8">
        <v>3715.66</v>
      </c>
      <c r="H815" s="8">
        <v>555.35</v>
      </c>
      <c r="I815" s="8">
        <v>1934.6</v>
      </c>
      <c r="J815" s="8">
        <f t="shared" ref="G815:J815" si="401">ROUND(J813/$F815,2)</f>
        <v>6205.61</v>
      </c>
    </row>
    <row r="816" spans="1:10" s="19" customFormat="1" ht="12.75" x14ac:dyDescent="0.2">
      <c r="A816" s="3" t="s">
        <v>45</v>
      </c>
      <c r="B816" s="3" t="s">
        <v>621</v>
      </c>
      <c r="C816" s="17" t="s">
        <v>200</v>
      </c>
      <c r="D816" s="2" t="s">
        <v>199</v>
      </c>
      <c r="E816" s="17"/>
      <c r="F816" s="17"/>
      <c r="G816" s="18">
        <v>19.366247784462264</v>
      </c>
      <c r="H816" s="18">
        <v>2.8945070349921802</v>
      </c>
      <c r="I816" s="18">
        <v>10.083262171156841</v>
      </c>
      <c r="J816" s="18">
        <f>($J813/IC!$H813)*100</f>
        <v>32.344016990611287</v>
      </c>
    </row>
    <row r="817" spans="1:10" ht="12.75" x14ac:dyDescent="0.2">
      <c r="A817" s="3" t="s">
        <v>45</v>
      </c>
      <c r="B817" s="3" t="s">
        <v>621</v>
      </c>
      <c r="C817" s="6"/>
      <c r="D817" s="6"/>
      <c r="E817" s="17"/>
      <c r="F817" s="17"/>
      <c r="G817" s="8"/>
      <c r="H817" s="8"/>
      <c r="I817" s="8"/>
      <c r="J817" s="8"/>
    </row>
    <row r="818" spans="1:10" ht="12.75" x14ac:dyDescent="0.2">
      <c r="A818" s="11" t="s">
        <v>159</v>
      </c>
      <c r="B818" s="11" t="s">
        <v>622</v>
      </c>
      <c r="C818" s="12"/>
      <c r="D818" s="7" t="s">
        <v>278</v>
      </c>
      <c r="E818" s="9" t="s">
        <v>277</v>
      </c>
      <c r="F818" s="9"/>
      <c r="G818" s="13"/>
      <c r="H818" s="13"/>
      <c r="I818" s="13"/>
      <c r="J818" s="13"/>
    </row>
    <row r="819" spans="1:10" s="16" customFormat="1" ht="15" x14ac:dyDescent="0.25">
      <c r="A819" s="3" t="s">
        <v>159</v>
      </c>
      <c r="B819" s="3" t="s">
        <v>622</v>
      </c>
      <c r="C819" s="14" t="s">
        <v>201</v>
      </c>
      <c r="D819" s="15" t="s">
        <v>202</v>
      </c>
      <c r="E819" s="14"/>
      <c r="F819" s="15"/>
      <c r="G819" s="1">
        <v>274478.15000000002</v>
      </c>
      <c r="H819" s="1">
        <v>48268.24</v>
      </c>
      <c r="I819" s="1">
        <v>674678.11999999988</v>
      </c>
      <c r="J819" s="1">
        <f t="shared" ref="J819" si="402">SUM(G819:I819)</f>
        <v>997424.50999999989</v>
      </c>
    </row>
    <row r="820" spans="1:10" ht="12.75" x14ac:dyDescent="0.2">
      <c r="A820" s="3" t="s">
        <v>159</v>
      </c>
      <c r="B820" s="3" t="s">
        <v>622</v>
      </c>
      <c r="C820" s="6" t="s">
        <v>201</v>
      </c>
      <c r="D820" s="6" t="s">
        <v>697</v>
      </c>
      <c r="E820" s="17"/>
      <c r="F820" s="17">
        <v>256.5</v>
      </c>
      <c r="G820" s="8">
        <v>1070.0899999999999</v>
      </c>
      <c r="H820" s="8">
        <v>188.18</v>
      </c>
      <c r="I820" s="8">
        <v>2630.32</v>
      </c>
      <c r="J820" s="8">
        <f t="shared" ref="J820" si="403">ROUND(J819/$F820,2)</f>
        <v>3888.59</v>
      </c>
    </row>
    <row r="821" spans="1:10" ht="12.75" x14ac:dyDescent="0.2">
      <c r="A821" s="3" t="str">
        <f>A820</f>
        <v>2680</v>
      </c>
      <c r="B821" s="3" t="str">
        <f>B820</f>
        <v xml:space="preserve">PROWEWILEY RE-13 </v>
      </c>
      <c r="C821" s="51" t="str">
        <f>C820</f>
        <v xml:space="preserve">$ </v>
      </c>
      <c r="D821" s="6" t="s">
        <v>698</v>
      </c>
      <c r="F821" s="17">
        <v>266</v>
      </c>
      <c r="G821" s="8">
        <v>1031.8699999999999</v>
      </c>
      <c r="H821" s="8">
        <v>181.46</v>
      </c>
      <c r="I821" s="8">
        <v>2536.38</v>
      </c>
      <c r="J821" s="8">
        <f t="shared" ref="G821:J821" si="404">ROUND(J819/$F821,2)</f>
        <v>3749.72</v>
      </c>
    </row>
    <row r="822" spans="1:10" s="19" customFormat="1" ht="12.75" x14ac:dyDescent="0.2">
      <c r="A822" s="3" t="s">
        <v>159</v>
      </c>
      <c r="B822" s="3" t="s">
        <v>622</v>
      </c>
      <c r="C822" s="17" t="s">
        <v>200</v>
      </c>
      <c r="D822" s="2" t="s">
        <v>199</v>
      </c>
      <c r="E822" s="17"/>
      <c r="F822" s="17"/>
      <c r="G822" s="18">
        <v>5.8780786023133507</v>
      </c>
      <c r="H822" s="18">
        <v>1.033687048369152</v>
      </c>
      <c r="I822" s="18">
        <v>14.448549076205147</v>
      </c>
      <c r="J822" s="18">
        <f>($J819/IC!$H819)*100</f>
        <v>21.360314726887651</v>
      </c>
    </row>
    <row r="823" spans="1:10" ht="12.75" x14ac:dyDescent="0.2">
      <c r="A823" s="3" t="s">
        <v>159</v>
      </c>
      <c r="B823" s="3" t="s">
        <v>622</v>
      </c>
      <c r="C823" s="6"/>
      <c r="D823" s="6"/>
      <c r="E823" s="17"/>
      <c r="F823" s="17"/>
      <c r="G823" s="8"/>
      <c r="H823" s="8"/>
      <c r="I823" s="8"/>
      <c r="J823" s="8"/>
    </row>
    <row r="824" spans="1:10" ht="12.75" x14ac:dyDescent="0.2">
      <c r="A824" s="11" t="s">
        <v>149</v>
      </c>
      <c r="B824" s="11" t="s">
        <v>623</v>
      </c>
      <c r="C824" s="12"/>
      <c r="D824" s="7" t="s">
        <v>275</v>
      </c>
      <c r="E824" s="9" t="s">
        <v>276</v>
      </c>
      <c r="F824" s="9"/>
      <c r="G824" s="13"/>
      <c r="H824" s="13"/>
      <c r="I824" s="13"/>
      <c r="J824" s="13"/>
    </row>
    <row r="825" spans="1:10" s="16" customFormat="1" ht="15" x14ac:dyDescent="0.25">
      <c r="A825" s="3" t="s">
        <v>149</v>
      </c>
      <c r="B825" s="3" t="s">
        <v>623</v>
      </c>
      <c r="C825" s="14" t="s">
        <v>201</v>
      </c>
      <c r="D825" s="15" t="s">
        <v>202</v>
      </c>
      <c r="E825" s="14"/>
      <c r="F825" s="15"/>
      <c r="G825" s="1">
        <v>50755826.739999995</v>
      </c>
      <c r="H825" s="1">
        <v>4796336.8899999997</v>
      </c>
      <c r="I825" s="1">
        <v>18022362.500000004</v>
      </c>
      <c r="J825" s="1">
        <f t="shared" ref="J825" si="405">SUM(G825:I825)</f>
        <v>73574526.129999995</v>
      </c>
    </row>
    <row r="826" spans="1:10" ht="12.75" x14ac:dyDescent="0.2">
      <c r="A826" s="3" t="s">
        <v>149</v>
      </c>
      <c r="B826" s="3" t="s">
        <v>623</v>
      </c>
      <c r="C826" s="6" t="s">
        <v>201</v>
      </c>
      <c r="D826" s="6" t="s">
        <v>697</v>
      </c>
      <c r="E826" s="17"/>
      <c r="F826" s="17">
        <v>15424.5</v>
      </c>
      <c r="G826" s="8">
        <v>3290.6</v>
      </c>
      <c r="H826" s="8">
        <v>310.95999999999998</v>
      </c>
      <c r="I826" s="8">
        <v>1168.42</v>
      </c>
      <c r="J826" s="8">
        <f t="shared" ref="J826" si="406">ROUND(J825/$F826,2)</f>
        <v>4769.9799999999996</v>
      </c>
    </row>
    <row r="827" spans="1:10" ht="12.75" x14ac:dyDescent="0.2">
      <c r="A827" s="3" t="str">
        <f>A826</f>
        <v>2690</v>
      </c>
      <c r="B827" s="3" t="str">
        <f>B826</f>
        <v xml:space="preserve">PUEBLPUEBLO CITY </v>
      </c>
      <c r="C827" s="51" t="str">
        <f>C826</f>
        <v xml:space="preserve">$ </v>
      </c>
      <c r="D827" s="6" t="s">
        <v>698</v>
      </c>
      <c r="F827" s="17">
        <v>15007</v>
      </c>
      <c r="G827" s="8">
        <v>3382.14</v>
      </c>
      <c r="H827" s="8">
        <v>319.61</v>
      </c>
      <c r="I827" s="8">
        <v>1200.93</v>
      </c>
      <c r="J827" s="8">
        <f t="shared" ref="G827:J827" si="407">ROUND(J825/$F827,2)</f>
        <v>4902.68</v>
      </c>
    </row>
    <row r="828" spans="1:10" s="19" customFormat="1" ht="12.75" x14ac:dyDescent="0.2">
      <c r="A828" s="3" t="s">
        <v>149</v>
      </c>
      <c r="B828" s="3" t="s">
        <v>623</v>
      </c>
      <c r="C828" s="17" t="s">
        <v>200</v>
      </c>
      <c r="D828" s="2" t="s">
        <v>199</v>
      </c>
      <c r="E828" s="17"/>
      <c r="F828" s="17"/>
      <c r="G828" s="18">
        <v>18.847575168701393</v>
      </c>
      <c r="H828" s="18">
        <v>1.7810629020342201</v>
      </c>
      <c r="I828" s="18">
        <v>6.6923908791074744</v>
      </c>
      <c r="J828" s="18">
        <f>($J825/IC!$H825)*100</f>
        <v>27.321028949843086</v>
      </c>
    </row>
    <row r="829" spans="1:10" ht="12.75" x14ac:dyDescent="0.2">
      <c r="A829" s="3" t="s">
        <v>149</v>
      </c>
      <c r="B829" s="3" t="s">
        <v>623</v>
      </c>
      <c r="C829" s="6"/>
      <c r="D829" s="6"/>
      <c r="E829" s="17"/>
      <c r="F829" s="17"/>
      <c r="G829" s="8"/>
      <c r="H829" s="8"/>
      <c r="I829" s="8"/>
      <c r="J829" s="8"/>
    </row>
    <row r="830" spans="1:10" ht="12.75" x14ac:dyDescent="0.2">
      <c r="A830" s="11" t="s">
        <v>25</v>
      </c>
      <c r="B830" s="11" t="s">
        <v>624</v>
      </c>
      <c r="C830" s="12"/>
      <c r="D830" s="7" t="s">
        <v>275</v>
      </c>
      <c r="E830" s="9" t="s">
        <v>711</v>
      </c>
      <c r="F830" s="9"/>
      <c r="G830" s="13"/>
      <c r="H830" s="13"/>
      <c r="I830" s="13"/>
      <c r="J830" s="13"/>
    </row>
    <row r="831" spans="1:10" s="16" customFormat="1" ht="15" x14ac:dyDescent="0.25">
      <c r="A831" s="3" t="s">
        <v>25</v>
      </c>
      <c r="B831" s="3" t="s">
        <v>624</v>
      </c>
      <c r="C831" s="14" t="s">
        <v>201</v>
      </c>
      <c r="D831" s="15" t="s">
        <v>202</v>
      </c>
      <c r="E831" s="14"/>
      <c r="F831" s="15"/>
      <c r="G831" s="1">
        <v>34129740.060000002</v>
      </c>
      <c r="H831" s="1">
        <v>3131986.02</v>
      </c>
      <c r="I831" s="1">
        <v>8662544.0899999943</v>
      </c>
      <c r="J831" s="1">
        <f t="shared" ref="J831" si="408">SUM(G831:I831)</f>
        <v>45924270.170000002</v>
      </c>
    </row>
    <row r="832" spans="1:10" ht="12.75" x14ac:dyDescent="0.2">
      <c r="A832" s="3" t="s">
        <v>25</v>
      </c>
      <c r="B832" s="3" t="s">
        <v>624</v>
      </c>
      <c r="C832" s="6" t="s">
        <v>201</v>
      </c>
      <c r="D832" s="6" t="s">
        <v>697</v>
      </c>
      <c r="E832" s="17"/>
      <c r="F832" s="17">
        <v>10377.9</v>
      </c>
      <c r="G832" s="8">
        <v>3288.69</v>
      </c>
      <c r="H832" s="8">
        <v>301.79000000000002</v>
      </c>
      <c r="I832" s="8">
        <v>834.71</v>
      </c>
      <c r="J832" s="8">
        <f t="shared" ref="J832" si="409">ROUND(J831/$F832,2)</f>
        <v>4425.2</v>
      </c>
    </row>
    <row r="833" spans="1:10" ht="12.75" x14ac:dyDescent="0.2">
      <c r="A833" s="3" t="str">
        <f>A832</f>
        <v>2700</v>
      </c>
      <c r="B833" s="3" t="str">
        <f>B832</f>
        <v>PUEBLPUEBLO COUNT</v>
      </c>
      <c r="C833" s="51" t="str">
        <f>C832</f>
        <v xml:space="preserve">$ </v>
      </c>
      <c r="D833" s="6" t="s">
        <v>698</v>
      </c>
      <c r="F833" s="17">
        <v>10629</v>
      </c>
      <c r="G833" s="8">
        <v>3211</v>
      </c>
      <c r="H833" s="8">
        <v>294.66000000000003</v>
      </c>
      <c r="I833" s="8">
        <v>814.99</v>
      </c>
      <c r="J833" s="8">
        <f t="shared" ref="G833:J833" si="410">ROUND(J831/$F833,2)</f>
        <v>4320.66</v>
      </c>
    </row>
    <row r="834" spans="1:10" s="19" customFormat="1" ht="12.75" x14ac:dyDescent="0.2">
      <c r="A834" s="3" t="s">
        <v>25</v>
      </c>
      <c r="B834" s="3" t="s">
        <v>624</v>
      </c>
      <c r="C834" s="17" t="s">
        <v>200</v>
      </c>
      <c r="D834" s="2" t="s">
        <v>199</v>
      </c>
      <c r="E834" s="17"/>
      <c r="F834" s="17"/>
      <c r="G834" s="18">
        <v>24.061096109542614</v>
      </c>
      <c r="H834" s="18">
        <v>2.2080161322202541</v>
      </c>
      <c r="I834" s="18">
        <v>6.1069995123379268</v>
      </c>
      <c r="J834" s="18">
        <f>($J831/IC!$H831)*100</f>
        <v>32.376111754100798</v>
      </c>
    </row>
    <row r="835" spans="1:10" ht="12.75" x14ac:dyDescent="0.2">
      <c r="A835" s="3" t="s">
        <v>25</v>
      </c>
      <c r="B835" s="3" t="s">
        <v>624</v>
      </c>
      <c r="C835" s="6"/>
      <c r="D835" s="6"/>
      <c r="E835" s="17"/>
      <c r="F835" s="17"/>
      <c r="G835" s="8"/>
      <c r="H835" s="8"/>
      <c r="I835" s="8"/>
      <c r="J835" s="8"/>
    </row>
    <row r="836" spans="1:10" ht="12.75" x14ac:dyDescent="0.2">
      <c r="A836" s="11" t="s">
        <v>84</v>
      </c>
      <c r="B836" s="11" t="s">
        <v>625</v>
      </c>
      <c r="C836" s="12"/>
      <c r="D836" s="7" t="s">
        <v>273</v>
      </c>
      <c r="E836" s="9" t="s">
        <v>274</v>
      </c>
      <c r="F836" s="9"/>
      <c r="G836" s="13"/>
      <c r="H836" s="13"/>
      <c r="I836" s="13"/>
      <c r="J836" s="13"/>
    </row>
    <row r="837" spans="1:10" s="16" customFormat="1" ht="15" x14ac:dyDescent="0.25">
      <c r="A837" s="3" t="s">
        <v>84</v>
      </c>
      <c r="B837" s="3" t="s">
        <v>625</v>
      </c>
      <c r="C837" s="14" t="s">
        <v>201</v>
      </c>
      <c r="D837" s="15" t="s">
        <v>202</v>
      </c>
      <c r="E837" s="14"/>
      <c r="F837" s="15"/>
      <c r="G837" s="1">
        <v>8242542.0899999999</v>
      </c>
      <c r="H837" s="1">
        <v>329470.46000000002</v>
      </c>
      <c r="I837" s="1">
        <v>1371060.62</v>
      </c>
      <c r="J837" s="1">
        <f t="shared" ref="J837" si="411">SUM(G837:I837)</f>
        <v>9943073.1700000018</v>
      </c>
    </row>
    <row r="838" spans="1:10" ht="12.75" x14ac:dyDescent="0.2">
      <c r="A838" s="3" t="s">
        <v>84</v>
      </c>
      <c r="B838" s="3" t="s">
        <v>625</v>
      </c>
      <c r="C838" s="6" t="s">
        <v>201</v>
      </c>
      <c r="D838" s="6" t="s">
        <v>697</v>
      </c>
      <c r="E838" s="17"/>
      <c r="F838" s="17">
        <v>694.4</v>
      </c>
      <c r="G838" s="8">
        <v>11870.02</v>
      </c>
      <c r="H838" s="8">
        <v>474.47</v>
      </c>
      <c r="I838" s="8">
        <v>1974.45</v>
      </c>
      <c r="J838" s="8">
        <f t="shared" ref="J838" si="412">ROUND(J837/$F838,2)</f>
        <v>14318.94</v>
      </c>
    </row>
    <row r="839" spans="1:10" ht="12.75" x14ac:dyDescent="0.2">
      <c r="A839" s="3" t="str">
        <f>A838</f>
        <v>2710</v>
      </c>
      <c r="B839" s="3" t="str">
        <f>B838</f>
        <v>RIO BMEEKER RE1</v>
      </c>
      <c r="C839" s="51" t="str">
        <f>C838</f>
        <v xml:space="preserve">$ </v>
      </c>
      <c r="D839" s="6" t="s">
        <v>698</v>
      </c>
      <c r="F839" s="17">
        <v>724</v>
      </c>
      <c r="G839" s="8">
        <v>11384.73</v>
      </c>
      <c r="H839" s="8">
        <v>455.07</v>
      </c>
      <c r="I839" s="8">
        <v>1893.73</v>
      </c>
      <c r="J839" s="8">
        <f t="shared" ref="G839:J839" si="413">ROUND(J837/$F839,2)</f>
        <v>13733.53</v>
      </c>
    </row>
    <row r="840" spans="1:10" s="19" customFormat="1" ht="12.75" x14ac:dyDescent="0.2">
      <c r="A840" s="3" t="s">
        <v>84</v>
      </c>
      <c r="B840" s="3" t="s">
        <v>625</v>
      </c>
      <c r="C840" s="17" t="s">
        <v>200</v>
      </c>
      <c r="D840" s="2" t="s">
        <v>199</v>
      </c>
      <c r="E840" s="17"/>
      <c r="F840" s="17"/>
      <c r="G840" s="18">
        <v>53.369452787331682</v>
      </c>
      <c r="H840" s="18">
        <v>2.1332809669389809</v>
      </c>
      <c r="I840" s="18">
        <v>8.8774499697652995</v>
      </c>
      <c r="J840" s="18">
        <f>($J837/IC!$H837)*100</f>
        <v>64.380183724035973</v>
      </c>
    </row>
    <row r="841" spans="1:10" ht="12.75" x14ac:dyDescent="0.2">
      <c r="A841" s="3" t="s">
        <v>84</v>
      </c>
      <c r="B841" s="3" t="s">
        <v>625</v>
      </c>
      <c r="C841" s="6"/>
      <c r="D841" s="6"/>
      <c r="E841" s="17"/>
      <c r="F841" s="17"/>
      <c r="G841" s="8"/>
      <c r="H841" s="8"/>
      <c r="I841" s="8"/>
      <c r="J841" s="8"/>
    </row>
    <row r="842" spans="1:10" ht="12.75" x14ac:dyDescent="0.2">
      <c r="A842" s="11" t="s">
        <v>182</v>
      </c>
      <c r="B842" s="11" t="s">
        <v>626</v>
      </c>
      <c r="C842" s="12"/>
      <c r="D842" s="7" t="s">
        <v>273</v>
      </c>
      <c r="E842" s="9" t="s">
        <v>272</v>
      </c>
      <c r="F842" s="9"/>
      <c r="G842" s="13"/>
      <c r="H842" s="13"/>
      <c r="I842" s="13"/>
      <c r="J842" s="13"/>
    </row>
    <row r="843" spans="1:10" s="16" customFormat="1" ht="15" x14ac:dyDescent="0.25">
      <c r="A843" s="3" t="s">
        <v>182</v>
      </c>
      <c r="B843" s="3" t="s">
        <v>626</v>
      </c>
      <c r="C843" s="14" t="s">
        <v>201</v>
      </c>
      <c r="D843" s="15" t="s">
        <v>202</v>
      </c>
      <c r="E843" s="14"/>
      <c r="F843" s="15"/>
      <c r="G843" s="1">
        <v>2851088.2900000005</v>
      </c>
      <c r="H843" s="1">
        <v>98800.53</v>
      </c>
      <c r="I843" s="1">
        <v>1709765.6</v>
      </c>
      <c r="J843" s="1">
        <f t="shared" ref="J843" si="414">SUM(G843:I843)</f>
        <v>4659654.42</v>
      </c>
    </row>
    <row r="844" spans="1:10" ht="12.75" x14ac:dyDescent="0.2">
      <c r="A844" s="3" t="s">
        <v>182</v>
      </c>
      <c r="B844" s="3" t="s">
        <v>626</v>
      </c>
      <c r="C844" s="6" t="s">
        <v>201</v>
      </c>
      <c r="D844" s="6" t="s">
        <v>697</v>
      </c>
      <c r="E844" s="17"/>
      <c r="F844" s="17">
        <v>472.2</v>
      </c>
      <c r="G844" s="8">
        <v>6037.88</v>
      </c>
      <c r="H844" s="8">
        <v>209.23</v>
      </c>
      <c r="I844" s="8">
        <v>3620.85</v>
      </c>
      <c r="J844" s="8">
        <f t="shared" ref="J844" si="415">ROUND(J843/$F844,2)</f>
        <v>9867.9699999999993</v>
      </c>
    </row>
    <row r="845" spans="1:10" ht="12.75" x14ac:dyDescent="0.2">
      <c r="A845" s="3" t="str">
        <f>A844</f>
        <v>2720</v>
      </c>
      <c r="B845" s="3" t="str">
        <f>B844</f>
        <v>RIO BRANGELY RE-4</v>
      </c>
      <c r="C845" s="51" t="str">
        <f>C844</f>
        <v xml:space="preserve">$ </v>
      </c>
      <c r="D845" s="6" t="s">
        <v>698</v>
      </c>
      <c r="F845" s="17">
        <v>488</v>
      </c>
      <c r="G845" s="8">
        <v>5842.39</v>
      </c>
      <c r="H845" s="8">
        <v>202.46</v>
      </c>
      <c r="I845" s="8">
        <v>3503.62</v>
      </c>
      <c r="J845" s="8">
        <f t="shared" ref="G845:J845" si="416">ROUND(J843/$F845,2)</f>
        <v>9548.4699999999993</v>
      </c>
    </row>
    <row r="846" spans="1:10" s="19" customFormat="1" ht="12.75" x14ac:dyDescent="0.2">
      <c r="A846" s="3" t="s">
        <v>182</v>
      </c>
      <c r="B846" s="3" t="s">
        <v>626</v>
      </c>
      <c r="C846" s="17" t="s">
        <v>200</v>
      </c>
      <c r="D846" s="2" t="s">
        <v>199</v>
      </c>
      <c r="E846" s="17"/>
      <c r="F846" s="17"/>
      <c r="G846" s="18">
        <v>29.612955574929192</v>
      </c>
      <c r="H846" s="18">
        <v>1.0261961076166666</v>
      </c>
      <c r="I846" s="18">
        <v>17.758556595363149</v>
      </c>
      <c r="J846" s="18">
        <f>($J843/IC!$H843)*100</f>
        <v>48.397708277909004</v>
      </c>
    </row>
    <row r="847" spans="1:10" ht="12.75" x14ac:dyDescent="0.2">
      <c r="A847" s="3" t="s">
        <v>182</v>
      </c>
      <c r="B847" s="3" t="s">
        <v>626</v>
      </c>
      <c r="C847" s="6"/>
      <c r="D847" s="6"/>
      <c r="E847" s="17"/>
      <c r="F847" s="17"/>
      <c r="G847" s="8"/>
      <c r="H847" s="8"/>
      <c r="I847" s="8"/>
      <c r="J847" s="8"/>
    </row>
    <row r="848" spans="1:10" ht="12.75" x14ac:dyDescent="0.2">
      <c r="A848" s="11" t="s">
        <v>47</v>
      </c>
      <c r="B848" s="11" t="s">
        <v>627</v>
      </c>
      <c r="C848" s="12"/>
      <c r="D848" s="7" t="s">
        <v>270</v>
      </c>
      <c r="E848" s="9" t="s">
        <v>712</v>
      </c>
      <c r="F848" s="9"/>
      <c r="G848" s="13"/>
      <c r="H848" s="13"/>
      <c r="I848" s="13"/>
      <c r="J848" s="13"/>
    </row>
    <row r="849" spans="1:10" s="16" customFormat="1" ht="15" x14ac:dyDescent="0.25">
      <c r="A849" s="3" t="s">
        <v>47</v>
      </c>
      <c r="B849" s="3" t="s">
        <v>627</v>
      </c>
      <c r="C849" s="14" t="s">
        <v>201</v>
      </c>
      <c r="D849" s="15" t="s">
        <v>202</v>
      </c>
      <c r="E849" s="14"/>
      <c r="F849" s="15"/>
      <c r="G849" s="1">
        <v>4255246.2399999993</v>
      </c>
      <c r="H849" s="1">
        <v>533446.09</v>
      </c>
      <c r="I849" s="1">
        <v>246526.38</v>
      </c>
      <c r="J849" s="1">
        <f t="shared" ref="J849" si="417">SUM(G849:I849)</f>
        <v>5035218.709999999</v>
      </c>
    </row>
    <row r="850" spans="1:10" ht="12.75" x14ac:dyDescent="0.2">
      <c r="A850" s="3" t="s">
        <v>47</v>
      </c>
      <c r="B850" s="3" t="s">
        <v>627</v>
      </c>
      <c r="C850" s="6" t="s">
        <v>201</v>
      </c>
      <c r="D850" s="6" t="s">
        <v>697</v>
      </c>
      <c r="E850" s="17"/>
      <c r="F850" s="17">
        <v>419</v>
      </c>
      <c r="G850" s="8">
        <v>10155.719999999999</v>
      </c>
      <c r="H850" s="8">
        <v>1273.1400000000001</v>
      </c>
      <c r="I850" s="8">
        <v>588.37</v>
      </c>
      <c r="J850" s="8">
        <f t="shared" ref="J850" si="418">ROUND(J849/$F850,2)</f>
        <v>12017.23</v>
      </c>
    </row>
    <row r="851" spans="1:10" ht="12.75" x14ac:dyDescent="0.2">
      <c r="A851" s="3" t="str">
        <f>A850</f>
        <v>2730</v>
      </c>
      <c r="B851" s="3" t="str">
        <f>B850</f>
        <v>RIO GDEL NORTE C-</v>
      </c>
      <c r="C851" s="51" t="str">
        <f>C850</f>
        <v xml:space="preserve">$ </v>
      </c>
      <c r="D851" s="6" t="s">
        <v>698</v>
      </c>
      <c r="F851" s="17">
        <v>386</v>
      </c>
      <c r="G851" s="8">
        <v>11023.95</v>
      </c>
      <c r="H851" s="8">
        <v>1381.98</v>
      </c>
      <c r="I851" s="8">
        <v>638.66999999999996</v>
      </c>
      <c r="J851" s="8">
        <f t="shared" ref="G851:J851" si="419">ROUND(J849/$F851,2)</f>
        <v>13044.61</v>
      </c>
    </row>
    <row r="852" spans="1:10" s="19" customFormat="1" ht="12.75" x14ac:dyDescent="0.2">
      <c r="A852" s="3" t="s">
        <v>47</v>
      </c>
      <c r="B852" s="3" t="s">
        <v>627</v>
      </c>
      <c r="C852" s="17" t="s">
        <v>200</v>
      </c>
      <c r="D852" s="2" t="s">
        <v>199</v>
      </c>
      <c r="E852" s="17"/>
      <c r="F852" s="17"/>
      <c r="G852" s="18">
        <v>44.762397544064825</v>
      </c>
      <c r="H852" s="18">
        <v>5.6115027432365432</v>
      </c>
      <c r="I852" s="18">
        <v>2.5932957117563173</v>
      </c>
      <c r="J852" s="18">
        <f>($J849/IC!$H849)*100</f>
        <v>52.96719599905768</v>
      </c>
    </row>
    <row r="853" spans="1:10" ht="12.75" x14ac:dyDescent="0.2">
      <c r="A853" s="3" t="s">
        <v>47</v>
      </c>
      <c r="B853" s="3" t="s">
        <v>627</v>
      </c>
      <c r="C853" s="6"/>
      <c r="D853" s="6"/>
      <c r="E853" s="17"/>
      <c r="F853" s="17"/>
      <c r="G853" s="8"/>
      <c r="H853" s="8"/>
      <c r="I853" s="8"/>
      <c r="J853" s="8"/>
    </row>
    <row r="854" spans="1:10" ht="12.75" x14ac:dyDescent="0.2">
      <c r="A854" s="11" t="s">
        <v>58</v>
      </c>
      <c r="B854" s="11" t="s">
        <v>628</v>
      </c>
      <c r="C854" s="12"/>
      <c r="D854" s="7" t="s">
        <v>270</v>
      </c>
      <c r="E854" s="9" t="s">
        <v>271</v>
      </c>
      <c r="F854" s="9"/>
      <c r="G854" s="13"/>
      <c r="H854" s="13"/>
      <c r="I854" s="13"/>
      <c r="J854" s="13"/>
    </row>
    <row r="855" spans="1:10" s="16" customFormat="1" ht="15" x14ac:dyDescent="0.25">
      <c r="A855" s="3" t="s">
        <v>58</v>
      </c>
      <c r="B855" s="3" t="s">
        <v>628</v>
      </c>
      <c r="C855" s="14" t="s">
        <v>201</v>
      </c>
      <c r="D855" s="15" t="s">
        <v>202</v>
      </c>
      <c r="E855" s="14"/>
      <c r="F855" s="15"/>
      <c r="G855" s="1">
        <v>2750386.08</v>
      </c>
      <c r="H855" s="1">
        <v>387580.25</v>
      </c>
      <c r="I855" s="1">
        <v>906391.31</v>
      </c>
      <c r="J855" s="1">
        <f t="shared" ref="J855" si="420">SUM(G855:I855)</f>
        <v>4044357.64</v>
      </c>
    </row>
    <row r="856" spans="1:10" ht="12.75" x14ac:dyDescent="0.2">
      <c r="A856" s="3" t="s">
        <v>58</v>
      </c>
      <c r="B856" s="3" t="s">
        <v>628</v>
      </c>
      <c r="C856" s="6" t="s">
        <v>201</v>
      </c>
      <c r="D856" s="6" t="s">
        <v>697</v>
      </c>
      <c r="E856" s="17"/>
      <c r="F856" s="17">
        <v>1073.9000000000001</v>
      </c>
      <c r="G856" s="8">
        <v>2561.12</v>
      </c>
      <c r="H856" s="8">
        <v>360.91</v>
      </c>
      <c r="I856" s="8">
        <v>844.02</v>
      </c>
      <c r="J856" s="8">
        <f t="shared" ref="J856" si="421">ROUND(J855/$F856,2)</f>
        <v>3766.05</v>
      </c>
    </row>
    <row r="857" spans="1:10" ht="12.75" x14ac:dyDescent="0.2">
      <c r="A857" s="3" t="str">
        <f>A856</f>
        <v>2740</v>
      </c>
      <c r="B857" s="3" t="str">
        <f>B856</f>
        <v xml:space="preserve">RIO GMONTE VISTA </v>
      </c>
      <c r="C857" s="51" t="str">
        <f>C856</f>
        <v xml:space="preserve">$ </v>
      </c>
      <c r="D857" s="6" t="s">
        <v>698</v>
      </c>
      <c r="F857" s="17">
        <v>1033</v>
      </c>
      <c r="G857" s="8">
        <v>2662.52</v>
      </c>
      <c r="H857" s="8">
        <v>375.2</v>
      </c>
      <c r="I857" s="8">
        <v>877.44</v>
      </c>
      <c r="J857" s="8">
        <f t="shared" ref="G857:J857" si="422">ROUND(J855/$F857,2)</f>
        <v>3915.16</v>
      </c>
    </row>
    <row r="858" spans="1:10" s="19" customFormat="1" ht="12.75" x14ac:dyDescent="0.2">
      <c r="A858" s="3" t="s">
        <v>58</v>
      </c>
      <c r="B858" s="3" t="s">
        <v>628</v>
      </c>
      <c r="C858" s="17" t="s">
        <v>200</v>
      </c>
      <c r="D858" s="2" t="s">
        <v>199</v>
      </c>
      <c r="E858" s="17"/>
      <c r="F858" s="17"/>
      <c r="G858" s="18">
        <v>16.777109729984357</v>
      </c>
      <c r="H858" s="18">
        <v>2.3642049495192214</v>
      </c>
      <c r="I858" s="18">
        <v>5.5289061331252327</v>
      </c>
      <c r="J858" s="18">
        <f>($J855/IC!$H855)*100</f>
        <v>24.670220812628809</v>
      </c>
    </row>
    <row r="859" spans="1:10" ht="12.75" x14ac:dyDescent="0.2">
      <c r="A859" s="3" t="s">
        <v>58</v>
      </c>
      <c r="B859" s="3" t="s">
        <v>628</v>
      </c>
      <c r="C859" s="6"/>
      <c r="D859" s="6"/>
      <c r="E859" s="17"/>
      <c r="F859" s="17"/>
      <c r="G859" s="8"/>
      <c r="H859" s="8"/>
      <c r="I859" s="8"/>
      <c r="J859" s="8"/>
    </row>
    <row r="860" spans="1:10" ht="12.75" x14ac:dyDescent="0.2">
      <c r="A860" s="11" t="s">
        <v>174</v>
      </c>
      <c r="B860" s="11" t="s">
        <v>629</v>
      </c>
      <c r="C860" s="12"/>
      <c r="D860" s="7" t="s">
        <v>270</v>
      </c>
      <c r="E860" s="9" t="s">
        <v>269</v>
      </c>
      <c r="F860" s="9"/>
      <c r="G860" s="13"/>
      <c r="H860" s="13"/>
      <c r="I860" s="13"/>
      <c r="J860" s="13"/>
    </row>
    <row r="861" spans="1:10" s="16" customFormat="1" ht="15" x14ac:dyDescent="0.25">
      <c r="A861" s="3" t="s">
        <v>174</v>
      </c>
      <c r="B861" s="3" t="s">
        <v>629</v>
      </c>
      <c r="C861" s="14" t="s">
        <v>201</v>
      </c>
      <c r="D861" s="15" t="s">
        <v>202</v>
      </c>
      <c r="E861" s="14"/>
      <c r="F861" s="15"/>
      <c r="G861" s="1">
        <v>1668571.59</v>
      </c>
      <c r="H861" s="1">
        <v>191390.22</v>
      </c>
      <c r="I861" s="1">
        <v>442534.59</v>
      </c>
      <c r="J861" s="1">
        <f t="shared" ref="J861" si="423">SUM(G861:I861)</f>
        <v>2302496.4</v>
      </c>
    </row>
    <row r="862" spans="1:10" ht="12.75" x14ac:dyDescent="0.2">
      <c r="A862" s="3" t="s">
        <v>174</v>
      </c>
      <c r="B862" s="3" t="s">
        <v>629</v>
      </c>
      <c r="C862" s="6" t="s">
        <v>201</v>
      </c>
      <c r="D862" s="6" t="s">
        <v>697</v>
      </c>
      <c r="E862" s="17"/>
      <c r="F862" s="17">
        <v>350.7</v>
      </c>
      <c r="G862" s="8">
        <v>4757.83</v>
      </c>
      <c r="H862" s="8">
        <v>545.74</v>
      </c>
      <c r="I862" s="8">
        <v>1261.8599999999999</v>
      </c>
      <c r="J862" s="8">
        <f t="shared" ref="J862" si="424">ROUND(J861/$F862,2)</f>
        <v>6565.43</v>
      </c>
    </row>
    <row r="863" spans="1:10" ht="12.75" x14ac:dyDescent="0.2">
      <c r="A863" s="3" t="str">
        <f>A862</f>
        <v>2750</v>
      </c>
      <c r="B863" s="3" t="str">
        <f>B862</f>
        <v>RIO GSARGENT RE-3</v>
      </c>
      <c r="C863" s="51" t="str">
        <f>C862</f>
        <v xml:space="preserve">$ </v>
      </c>
      <c r="D863" s="6" t="s">
        <v>698</v>
      </c>
      <c r="F863" s="17">
        <v>322</v>
      </c>
      <c r="G863" s="8">
        <v>5181.8999999999996</v>
      </c>
      <c r="H863" s="8">
        <v>594.38</v>
      </c>
      <c r="I863" s="8">
        <v>1374.33</v>
      </c>
      <c r="J863" s="8">
        <f t="shared" ref="G863:J863" si="425">ROUND(J861/$F863,2)</f>
        <v>7150.61</v>
      </c>
    </row>
    <row r="864" spans="1:10" s="19" customFormat="1" ht="12.75" x14ac:dyDescent="0.2">
      <c r="A864" s="3" t="s">
        <v>174</v>
      </c>
      <c r="B864" s="3" t="s">
        <v>629</v>
      </c>
      <c r="C864" s="17" t="s">
        <v>200</v>
      </c>
      <c r="D864" s="2" t="s">
        <v>199</v>
      </c>
      <c r="E864" s="17"/>
      <c r="F864" s="17"/>
      <c r="G864" s="18">
        <v>27.956299729427972</v>
      </c>
      <c r="H864" s="18">
        <v>3.2066723343894163</v>
      </c>
      <c r="I864" s="18">
        <v>7.4145033469493029</v>
      </c>
      <c r="J864" s="18">
        <f>($J861/IC!$H861)*100</f>
        <v>38.577475410766688</v>
      </c>
    </row>
    <row r="865" spans="1:10" ht="12.75" x14ac:dyDescent="0.2">
      <c r="A865" s="3" t="s">
        <v>174</v>
      </c>
      <c r="B865" s="3" t="s">
        <v>629</v>
      </c>
      <c r="C865" s="6"/>
      <c r="D865" s="6"/>
      <c r="E865" s="17"/>
      <c r="F865" s="17"/>
      <c r="G865" s="8"/>
      <c r="H865" s="8"/>
      <c r="I865" s="8"/>
      <c r="J865" s="8"/>
    </row>
    <row r="866" spans="1:10" ht="12.75" x14ac:dyDescent="0.2">
      <c r="A866" s="11" t="s">
        <v>166</v>
      </c>
      <c r="B866" s="11" t="s">
        <v>630</v>
      </c>
      <c r="C866" s="12"/>
      <c r="D866" s="7" t="s">
        <v>266</v>
      </c>
      <c r="E866" s="9" t="s">
        <v>268</v>
      </c>
      <c r="F866" s="9"/>
      <c r="G866" s="13"/>
      <c r="H866" s="13"/>
      <c r="I866" s="13"/>
      <c r="J866" s="13"/>
    </row>
    <row r="867" spans="1:10" s="16" customFormat="1" ht="15" x14ac:dyDescent="0.25">
      <c r="A867" s="3" t="s">
        <v>166</v>
      </c>
      <c r="B867" s="3" t="s">
        <v>630</v>
      </c>
      <c r="C867" s="14" t="s">
        <v>201</v>
      </c>
      <c r="D867" s="15" t="s">
        <v>202</v>
      </c>
      <c r="E867" s="14"/>
      <c r="F867" s="15"/>
      <c r="G867" s="1">
        <v>5883041.96</v>
      </c>
      <c r="H867" s="1">
        <v>408629.51</v>
      </c>
      <c r="I867" s="1">
        <v>2740279.04</v>
      </c>
      <c r="J867" s="1">
        <f t="shared" ref="J867" si="426">SUM(G867:I867)</f>
        <v>9031950.5099999998</v>
      </c>
    </row>
    <row r="868" spans="1:10" ht="12.75" x14ac:dyDescent="0.2">
      <c r="A868" s="3" t="s">
        <v>166</v>
      </c>
      <c r="B868" s="3" t="s">
        <v>630</v>
      </c>
      <c r="C868" s="6" t="s">
        <v>201</v>
      </c>
      <c r="D868" s="6" t="s">
        <v>697</v>
      </c>
      <c r="E868" s="17"/>
      <c r="F868" s="17">
        <v>431.5</v>
      </c>
      <c r="G868" s="8">
        <v>13633.93</v>
      </c>
      <c r="H868" s="8">
        <v>947</v>
      </c>
      <c r="I868" s="8">
        <v>6350.59</v>
      </c>
      <c r="J868" s="8">
        <f t="shared" ref="J868" si="427">ROUND(J867/$F868,2)</f>
        <v>20931.52</v>
      </c>
    </row>
    <row r="869" spans="1:10" ht="12.75" x14ac:dyDescent="0.2">
      <c r="A869" s="3" t="str">
        <f>A868</f>
        <v>2760</v>
      </c>
      <c r="B869" s="3" t="str">
        <f>B868</f>
        <v>ROUTTHAYDEN RE-1</v>
      </c>
      <c r="C869" s="51" t="str">
        <f>C868</f>
        <v xml:space="preserve">$ </v>
      </c>
      <c r="D869" s="6" t="s">
        <v>698</v>
      </c>
      <c r="F869" s="17">
        <v>454</v>
      </c>
      <c r="G869" s="8">
        <v>12958.24</v>
      </c>
      <c r="H869" s="8">
        <v>900.07</v>
      </c>
      <c r="I869" s="8">
        <v>6035.86</v>
      </c>
      <c r="J869" s="8">
        <f t="shared" ref="G869:J869" si="428">ROUND(J867/$F869,2)</f>
        <v>19894.16</v>
      </c>
    </row>
    <row r="870" spans="1:10" s="19" customFormat="1" ht="12.75" x14ac:dyDescent="0.2">
      <c r="A870" s="3" t="s">
        <v>166</v>
      </c>
      <c r="B870" s="3" t="s">
        <v>630</v>
      </c>
      <c r="C870" s="17" t="s">
        <v>200</v>
      </c>
      <c r="D870" s="2" t="s">
        <v>199</v>
      </c>
      <c r="E870" s="17"/>
      <c r="F870" s="17"/>
      <c r="G870" s="18">
        <v>46.551983985630351</v>
      </c>
      <c r="H870" s="18">
        <v>3.2334487047540925</v>
      </c>
      <c r="I870" s="18">
        <v>21.683582550248971</v>
      </c>
      <c r="J870" s="18">
        <f>($J867/IC!$H867)*100</f>
        <v>71.469015240633411</v>
      </c>
    </row>
    <row r="871" spans="1:10" ht="12.75" x14ac:dyDescent="0.2">
      <c r="A871" s="3" t="s">
        <v>166</v>
      </c>
      <c r="B871" s="3" t="s">
        <v>630</v>
      </c>
      <c r="C871" s="6"/>
      <c r="D871" s="6"/>
      <c r="E871" s="17"/>
      <c r="F871" s="17"/>
      <c r="G871" s="8"/>
      <c r="H871" s="8"/>
      <c r="I871" s="8"/>
      <c r="J871" s="8"/>
    </row>
    <row r="872" spans="1:10" ht="12.75" x14ac:dyDescent="0.2">
      <c r="A872" s="11" t="s">
        <v>91</v>
      </c>
      <c r="B872" s="11" t="s">
        <v>631</v>
      </c>
      <c r="C872" s="12"/>
      <c r="D872" s="7" t="s">
        <v>266</v>
      </c>
      <c r="E872" s="9" t="s">
        <v>267</v>
      </c>
      <c r="F872" s="9"/>
      <c r="G872" s="13"/>
      <c r="H872" s="13"/>
      <c r="I872" s="13"/>
      <c r="J872" s="13"/>
    </row>
    <row r="873" spans="1:10" s="16" customFormat="1" ht="15" x14ac:dyDescent="0.25">
      <c r="A873" s="3" t="s">
        <v>91</v>
      </c>
      <c r="B873" s="3" t="s">
        <v>631</v>
      </c>
      <c r="C873" s="14" t="s">
        <v>201</v>
      </c>
      <c r="D873" s="15" t="s">
        <v>202</v>
      </c>
      <c r="E873" s="14"/>
      <c r="F873" s="15"/>
      <c r="G873" s="1">
        <v>26872789.780000001</v>
      </c>
      <c r="H873" s="1">
        <v>1988416.59</v>
      </c>
      <c r="I873" s="1">
        <v>12375179.41</v>
      </c>
      <c r="J873" s="1">
        <f t="shared" ref="J873" si="429">SUM(G873:I873)</f>
        <v>41236385.780000001</v>
      </c>
    </row>
    <row r="874" spans="1:10" ht="12.75" x14ac:dyDescent="0.2">
      <c r="A874" s="3" t="s">
        <v>91</v>
      </c>
      <c r="B874" s="3" t="s">
        <v>631</v>
      </c>
      <c r="C874" s="6" t="s">
        <v>201</v>
      </c>
      <c r="D874" s="6" t="s">
        <v>697</v>
      </c>
      <c r="E874" s="17"/>
      <c r="F874" s="17">
        <v>2617.9</v>
      </c>
      <c r="G874" s="8">
        <v>10265.02</v>
      </c>
      <c r="H874" s="8">
        <v>759.55</v>
      </c>
      <c r="I874" s="8">
        <v>4727.1400000000003</v>
      </c>
      <c r="J874" s="8">
        <f t="shared" ref="J874" si="430">ROUND(J873/$F874,2)</f>
        <v>15751.7</v>
      </c>
    </row>
    <row r="875" spans="1:10" ht="12.75" x14ac:dyDescent="0.2">
      <c r="A875" s="3" t="str">
        <f>A874</f>
        <v>2770</v>
      </c>
      <c r="B875" s="3" t="str">
        <f>B874</f>
        <v>ROUTTSTEAMBOAT SP</v>
      </c>
      <c r="C875" s="51" t="str">
        <f>C874</f>
        <v xml:space="preserve">$ </v>
      </c>
      <c r="D875" s="6" t="s">
        <v>698</v>
      </c>
      <c r="F875" s="17">
        <v>2665</v>
      </c>
      <c r="G875" s="8">
        <v>10083.6</v>
      </c>
      <c r="H875" s="8">
        <v>746.12</v>
      </c>
      <c r="I875" s="8">
        <v>4643.59</v>
      </c>
      <c r="J875" s="8">
        <f t="shared" ref="G875:J875" si="431">ROUND(J873/$F875,2)</f>
        <v>15473.32</v>
      </c>
    </row>
    <row r="876" spans="1:10" s="19" customFormat="1" ht="12.75" x14ac:dyDescent="0.2">
      <c r="A876" s="3" t="s">
        <v>91</v>
      </c>
      <c r="B876" s="3" t="s">
        <v>631</v>
      </c>
      <c r="C876" s="17" t="s">
        <v>200</v>
      </c>
      <c r="D876" s="2" t="s">
        <v>199</v>
      </c>
      <c r="E876" s="17"/>
      <c r="F876" s="17"/>
      <c r="G876" s="18">
        <v>42.834957142410232</v>
      </c>
      <c r="H876" s="18">
        <v>3.1695160834137819</v>
      </c>
      <c r="I876" s="18">
        <v>19.725911749270846</v>
      </c>
      <c r="J876" s="18">
        <f>($J873/IC!$H873)*100</f>
        <v>65.730384975094864</v>
      </c>
    </row>
    <row r="877" spans="1:10" ht="12.75" x14ac:dyDescent="0.2">
      <c r="A877" s="3" t="s">
        <v>91</v>
      </c>
      <c r="B877" s="3" t="s">
        <v>631</v>
      </c>
      <c r="C877" s="6"/>
      <c r="D877" s="6"/>
      <c r="E877" s="17"/>
      <c r="F877" s="17"/>
      <c r="G877" s="8"/>
      <c r="H877" s="8"/>
      <c r="I877" s="8"/>
      <c r="J877" s="8"/>
    </row>
    <row r="878" spans="1:10" ht="12.75" x14ac:dyDescent="0.2">
      <c r="A878" s="11" t="s">
        <v>90</v>
      </c>
      <c r="B878" s="11" t="s">
        <v>632</v>
      </c>
      <c r="C878" s="12"/>
      <c r="D878" s="7" t="s">
        <v>266</v>
      </c>
      <c r="E878" s="9" t="s">
        <v>265</v>
      </c>
      <c r="F878" s="9"/>
      <c r="G878" s="13"/>
      <c r="H878" s="13"/>
      <c r="I878" s="13"/>
      <c r="J878" s="13"/>
    </row>
    <row r="879" spans="1:10" s="16" customFormat="1" ht="15" x14ac:dyDescent="0.25">
      <c r="A879" s="3" t="s">
        <v>90</v>
      </c>
      <c r="B879" s="3" t="s">
        <v>632</v>
      </c>
      <c r="C879" s="14" t="s">
        <v>201</v>
      </c>
      <c r="D879" s="15" t="s">
        <v>202</v>
      </c>
      <c r="E879" s="14"/>
      <c r="F879" s="15"/>
      <c r="G879" s="1">
        <v>4245088.1500000004</v>
      </c>
      <c r="H879" s="1">
        <v>264172.93</v>
      </c>
      <c r="I879" s="1">
        <v>977765.21000000008</v>
      </c>
      <c r="J879" s="1">
        <f t="shared" ref="J879" si="432">SUM(G879:I879)</f>
        <v>5487026.29</v>
      </c>
    </row>
    <row r="880" spans="1:10" ht="12.75" x14ac:dyDescent="0.2">
      <c r="A880" s="3" t="s">
        <v>90</v>
      </c>
      <c r="B880" s="3" t="s">
        <v>632</v>
      </c>
      <c r="C880" s="6" t="s">
        <v>201</v>
      </c>
      <c r="D880" s="6" t="s">
        <v>697</v>
      </c>
      <c r="E880" s="17"/>
      <c r="F880" s="17">
        <v>326.5</v>
      </c>
      <c r="G880" s="8">
        <v>13001.8</v>
      </c>
      <c r="H880" s="8">
        <v>809.11</v>
      </c>
      <c r="I880" s="8">
        <v>2994.69</v>
      </c>
      <c r="J880" s="8">
        <f t="shared" ref="J880" si="433">ROUND(J879/$F880,2)</f>
        <v>16805.59</v>
      </c>
    </row>
    <row r="881" spans="1:10" ht="12.75" x14ac:dyDescent="0.2">
      <c r="A881" s="3" t="str">
        <f>A880</f>
        <v>2780</v>
      </c>
      <c r="B881" s="3" t="str">
        <f>B880</f>
        <v xml:space="preserve">ROUTTSOUTH ROUTT </v>
      </c>
      <c r="C881" s="51" t="str">
        <f>C880</f>
        <v xml:space="preserve">$ </v>
      </c>
      <c r="D881" s="6" t="s">
        <v>698</v>
      </c>
      <c r="F881" s="17">
        <v>356</v>
      </c>
      <c r="G881" s="8">
        <v>11924.4</v>
      </c>
      <c r="H881" s="8">
        <v>742.06</v>
      </c>
      <c r="I881" s="8">
        <v>2746.53</v>
      </c>
      <c r="J881" s="8">
        <f t="shared" ref="G881:J881" si="434">ROUND(J879/$F881,2)</f>
        <v>15413</v>
      </c>
    </row>
    <row r="882" spans="1:10" s="19" customFormat="1" ht="12.75" x14ac:dyDescent="0.2">
      <c r="A882" s="3" t="s">
        <v>90</v>
      </c>
      <c r="B882" s="3" t="s">
        <v>632</v>
      </c>
      <c r="C882" s="17" t="s">
        <v>200</v>
      </c>
      <c r="D882" s="2" t="s">
        <v>199</v>
      </c>
      <c r="E882" s="17"/>
      <c r="F882" s="17"/>
      <c r="G882" s="18">
        <v>35.419109237728797</v>
      </c>
      <c r="H882" s="18">
        <v>2.2041402992587753</v>
      </c>
      <c r="I882" s="18">
        <v>8.1580338400842951</v>
      </c>
      <c r="J882" s="18">
        <f>($J879/IC!$H879)*100</f>
        <v>45.781283377071865</v>
      </c>
    </row>
    <row r="883" spans="1:10" ht="12.75" x14ac:dyDescent="0.2">
      <c r="A883" s="3" t="s">
        <v>90</v>
      </c>
      <c r="B883" s="3" t="s">
        <v>632</v>
      </c>
      <c r="C883" s="6"/>
      <c r="D883" s="6"/>
      <c r="E883" s="17"/>
      <c r="F883" s="17"/>
      <c r="G883" s="8"/>
      <c r="H883" s="8"/>
      <c r="I883" s="8"/>
      <c r="J883" s="8"/>
    </row>
    <row r="884" spans="1:10" ht="12.75" x14ac:dyDescent="0.2">
      <c r="A884" s="11" t="s">
        <v>177</v>
      </c>
      <c r="B884" s="11" t="s">
        <v>633</v>
      </c>
      <c r="C884" s="12"/>
      <c r="D884" s="7" t="s">
        <v>262</v>
      </c>
      <c r="E884" s="9" t="s">
        <v>264</v>
      </c>
      <c r="F884" s="9"/>
      <c r="G884" s="13"/>
      <c r="H884" s="13"/>
      <c r="I884" s="13"/>
      <c r="J884" s="13"/>
    </row>
    <row r="885" spans="1:10" s="16" customFormat="1" ht="15" x14ac:dyDescent="0.25">
      <c r="A885" s="3" t="s">
        <v>177</v>
      </c>
      <c r="B885" s="3" t="s">
        <v>633</v>
      </c>
      <c r="C885" s="14" t="s">
        <v>201</v>
      </c>
      <c r="D885" s="15" t="s">
        <v>202</v>
      </c>
      <c r="E885" s="14"/>
      <c r="F885" s="15"/>
      <c r="G885" s="1">
        <v>699038.36</v>
      </c>
      <c r="H885" s="1">
        <v>167150.78</v>
      </c>
      <c r="I885" s="1">
        <v>645228.17000000004</v>
      </c>
      <c r="J885" s="1">
        <f t="shared" ref="J885" si="435">SUM(G885:I885)</f>
        <v>1511417.31</v>
      </c>
    </row>
    <row r="886" spans="1:10" ht="12.75" x14ac:dyDescent="0.2">
      <c r="A886" s="3" t="s">
        <v>177</v>
      </c>
      <c r="B886" s="3" t="s">
        <v>633</v>
      </c>
      <c r="C886" s="6" t="s">
        <v>201</v>
      </c>
      <c r="D886" s="6" t="s">
        <v>697</v>
      </c>
      <c r="E886" s="17"/>
      <c r="F886" s="17">
        <v>184</v>
      </c>
      <c r="G886" s="8">
        <v>3799.12</v>
      </c>
      <c r="H886" s="8">
        <v>908.43</v>
      </c>
      <c r="I886" s="8">
        <v>3506.67</v>
      </c>
      <c r="J886" s="8">
        <f t="shared" ref="J886" si="436">ROUND(J885/$F886,2)</f>
        <v>8214.2199999999993</v>
      </c>
    </row>
    <row r="887" spans="1:10" ht="12.75" x14ac:dyDescent="0.2">
      <c r="A887" s="3" t="str">
        <f>A886</f>
        <v>2790</v>
      </c>
      <c r="B887" s="3" t="str">
        <f>B886</f>
        <v>SAGUAMOUNTAIN VAL</v>
      </c>
      <c r="C887" s="51" t="str">
        <f>C886</f>
        <v xml:space="preserve">$ </v>
      </c>
      <c r="D887" s="6" t="s">
        <v>698</v>
      </c>
      <c r="F887" s="17">
        <v>221</v>
      </c>
      <c r="G887" s="8">
        <v>3163.07</v>
      </c>
      <c r="H887" s="8">
        <v>756.34</v>
      </c>
      <c r="I887" s="8">
        <v>2919.58</v>
      </c>
      <c r="J887" s="8">
        <f t="shared" ref="G887:J887" si="437">ROUND(J885/$F887,2)</f>
        <v>6838.99</v>
      </c>
    </row>
    <row r="888" spans="1:10" s="19" customFormat="1" ht="12.75" x14ac:dyDescent="0.2">
      <c r="A888" s="3" t="s">
        <v>177</v>
      </c>
      <c r="B888" s="3" t="s">
        <v>633</v>
      </c>
      <c r="C888" s="17" t="s">
        <v>200</v>
      </c>
      <c r="D888" s="2" t="s">
        <v>199</v>
      </c>
      <c r="E888" s="17"/>
      <c r="F888" s="17"/>
      <c r="G888" s="18">
        <v>16.093685841748339</v>
      </c>
      <c r="H888" s="18">
        <v>3.8482468136987382</v>
      </c>
      <c r="I888" s="18">
        <v>14.854834953873192</v>
      </c>
      <c r="J888" s="18">
        <f>($J885/IC!$H885)*100</f>
        <v>34.79676760932027</v>
      </c>
    </row>
    <row r="889" spans="1:10" ht="12.75" x14ac:dyDescent="0.2">
      <c r="A889" s="3" t="s">
        <v>177</v>
      </c>
      <c r="B889" s="3" t="s">
        <v>633</v>
      </c>
      <c r="C889" s="6"/>
      <c r="D889" s="6"/>
      <c r="E889" s="17"/>
      <c r="F889" s="17"/>
      <c r="G889" s="8"/>
      <c r="H889" s="8"/>
      <c r="I889" s="8"/>
      <c r="J889" s="8"/>
    </row>
    <row r="890" spans="1:10" ht="12.75" x14ac:dyDescent="0.2">
      <c r="A890" s="11" t="s">
        <v>9</v>
      </c>
      <c r="B890" s="11" t="s">
        <v>634</v>
      </c>
      <c r="C890" s="12"/>
      <c r="D890" s="7" t="s">
        <v>262</v>
      </c>
      <c r="E890" s="9" t="s">
        <v>263</v>
      </c>
      <c r="F890" s="9"/>
      <c r="G890" s="13"/>
      <c r="H890" s="13"/>
      <c r="I890" s="13"/>
      <c r="J890" s="13"/>
    </row>
    <row r="891" spans="1:10" s="16" customFormat="1" ht="15" x14ac:dyDescent="0.25">
      <c r="A891" s="3" t="s">
        <v>9</v>
      </c>
      <c r="B891" s="3" t="s">
        <v>634</v>
      </c>
      <c r="C891" s="14" t="s">
        <v>201</v>
      </c>
      <c r="D891" s="15" t="s">
        <v>202</v>
      </c>
      <c r="E891" s="14"/>
      <c r="F891" s="15"/>
      <c r="G891" s="1">
        <v>1262580.3899999999</v>
      </c>
      <c r="H891" s="1">
        <v>217912.42</v>
      </c>
      <c r="I891" s="1">
        <v>1117300.0799999998</v>
      </c>
      <c r="J891" s="1">
        <f t="shared" ref="J891" si="438">SUM(G891:I891)</f>
        <v>2597792.8899999997</v>
      </c>
    </row>
    <row r="892" spans="1:10" ht="12.75" x14ac:dyDescent="0.2">
      <c r="A892" s="3" t="s">
        <v>9</v>
      </c>
      <c r="B892" s="3" t="s">
        <v>634</v>
      </c>
      <c r="C892" s="6" t="s">
        <v>201</v>
      </c>
      <c r="D892" s="6" t="s">
        <v>697</v>
      </c>
      <c r="E892" s="17"/>
      <c r="F892" s="17">
        <v>214.7</v>
      </c>
      <c r="G892" s="8">
        <v>5880.67</v>
      </c>
      <c r="H892" s="8">
        <v>1014.96</v>
      </c>
      <c r="I892" s="8">
        <v>5204.01</v>
      </c>
      <c r="J892" s="8">
        <f t="shared" ref="J892" si="439">ROUND(J891/$F892,2)</f>
        <v>12099.64</v>
      </c>
    </row>
    <row r="893" spans="1:10" ht="12.75" x14ac:dyDescent="0.2">
      <c r="A893" s="3" t="str">
        <f>A892</f>
        <v>2800</v>
      </c>
      <c r="B893" s="3" t="str">
        <f>B892</f>
        <v>SAGUAMOFFAT 2</v>
      </c>
      <c r="C893" s="51" t="str">
        <f>C892</f>
        <v xml:space="preserve">$ </v>
      </c>
      <c r="D893" s="6" t="s">
        <v>698</v>
      </c>
      <c r="F893" s="17">
        <v>179</v>
      </c>
      <c r="G893" s="8">
        <v>7053.52</v>
      </c>
      <c r="H893" s="8">
        <v>1217.3900000000001</v>
      </c>
      <c r="I893" s="8">
        <v>6241.9</v>
      </c>
      <c r="J893" s="8">
        <f t="shared" ref="G893:J893" si="440">ROUND(J891/$F893,2)</f>
        <v>14512.81</v>
      </c>
    </row>
    <row r="894" spans="1:10" s="19" customFormat="1" ht="12.75" x14ac:dyDescent="0.2">
      <c r="A894" s="3" t="s">
        <v>9</v>
      </c>
      <c r="B894" s="3" t="s">
        <v>634</v>
      </c>
      <c r="C894" s="17" t="s">
        <v>200</v>
      </c>
      <c r="D894" s="2" t="s">
        <v>199</v>
      </c>
      <c r="E894" s="17"/>
      <c r="F894" s="17"/>
      <c r="G894" s="18">
        <v>17.410454796576605</v>
      </c>
      <c r="H894" s="18">
        <v>3.0049210078596391</v>
      </c>
      <c r="I894" s="18">
        <v>15.407100166549728</v>
      </c>
      <c r="J894" s="18">
        <f>($J891/IC!$H891)*100</f>
        <v>35.82247597098597</v>
      </c>
    </row>
    <row r="895" spans="1:10" ht="12.75" x14ac:dyDescent="0.2">
      <c r="A895" s="3" t="s">
        <v>9</v>
      </c>
      <c r="B895" s="3" t="s">
        <v>634</v>
      </c>
      <c r="C895" s="6"/>
      <c r="D895" s="6"/>
      <c r="E895" s="17"/>
      <c r="F895" s="17"/>
      <c r="G895" s="8"/>
      <c r="H895" s="8"/>
      <c r="I895" s="8"/>
      <c r="J895" s="8"/>
    </row>
    <row r="896" spans="1:10" ht="12.75" x14ac:dyDescent="0.2">
      <c r="A896" s="11" t="s">
        <v>7</v>
      </c>
      <c r="B896" s="11" t="s">
        <v>635</v>
      </c>
      <c r="C896" s="12"/>
      <c r="D896" s="7" t="s">
        <v>262</v>
      </c>
      <c r="E896" s="9" t="s">
        <v>261</v>
      </c>
      <c r="F896" s="9"/>
      <c r="G896" s="13"/>
      <c r="H896" s="13"/>
      <c r="I896" s="13"/>
      <c r="J896" s="13"/>
    </row>
    <row r="897" spans="1:10" s="16" customFormat="1" ht="15" x14ac:dyDescent="0.25">
      <c r="A897" s="3" t="s">
        <v>7</v>
      </c>
      <c r="B897" s="3" t="s">
        <v>635</v>
      </c>
      <c r="C897" s="14" t="s">
        <v>201</v>
      </c>
      <c r="D897" s="15" t="s">
        <v>202</v>
      </c>
      <c r="E897" s="14"/>
      <c r="F897" s="15"/>
      <c r="G897" s="1">
        <v>1402203.1199999999</v>
      </c>
      <c r="H897" s="1">
        <v>238333.62</v>
      </c>
      <c r="I897" s="1">
        <v>833326.49</v>
      </c>
      <c r="J897" s="1">
        <f t="shared" ref="J897" si="441">SUM(G897:I897)</f>
        <v>2473863.2299999995</v>
      </c>
    </row>
    <row r="898" spans="1:10" ht="12.75" x14ac:dyDescent="0.2">
      <c r="A898" s="3" t="s">
        <v>7</v>
      </c>
      <c r="B898" s="3" t="s">
        <v>635</v>
      </c>
      <c r="C898" s="6" t="s">
        <v>201</v>
      </c>
      <c r="D898" s="6" t="s">
        <v>697</v>
      </c>
      <c r="E898" s="17"/>
      <c r="F898" s="17">
        <v>610.9</v>
      </c>
      <c r="G898" s="8">
        <v>2295.31</v>
      </c>
      <c r="H898" s="8">
        <v>390.14</v>
      </c>
      <c r="I898" s="8">
        <v>1364.1</v>
      </c>
      <c r="J898" s="8">
        <f t="shared" ref="J898" si="442">ROUND(J897/$F898,2)</f>
        <v>4049.54</v>
      </c>
    </row>
    <row r="899" spans="1:10" ht="12.75" x14ac:dyDescent="0.2">
      <c r="A899" s="3" t="str">
        <f>A898</f>
        <v>2810</v>
      </c>
      <c r="B899" s="3" t="str">
        <f>B898</f>
        <v>SAGUACENTER 26 JT</v>
      </c>
      <c r="C899" s="51" t="str">
        <f>C898</f>
        <v xml:space="preserve">$ </v>
      </c>
      <c r="D899" s="6" t="s">
        <v>698</v>
      </c>
      <c r="F899" s="17">
        <v>607</v>
      </c>
      <c r="G899" s="8">
        <v>2310.0500000000002</v>
      </c>
      <c r="H899" s="8">
        <v>392.64</v>
      </c>
      <c r="I899" s="8">
        <v>1372.86</v>
      </c>
      <c r="J899" s="8">
        <f t="shared" ref="G899:J899" si="443">ROUND(J897/$F899,2)</f>
        <v>4075.56</v>
      </c>
    </row>
    <row r="900" spans="1:10" s="19" customFormat="1" ht="12.75" x14ac:dyDescent="0.2">
      <c r="A900" s="3" t="s">
        <v>7</v>
      </c>
      <c r="B900" s="3" t="s">
        <v>635</v>
      </c>
      <c r="C900" s="17" t="s">
        <v>200</v>
      </c>
      <c r="D900" s="2" t="s">
        <v>199</v>
      </c>
      <c r="E900" s="17"/>
      <c r="F900" s="17"/>
      <c r="G900" s="18">
        <v>10.049465484762234</v>
      </c>
      <c r="H900" s="18">
        <v>1.70811593119864</v>
      </c>
      <c r="I900" s="18">
        <v>5.9723770966884322</v>
      </c>
      <c r="J900" s="18">
        <f>($J897/IC!$H897)*100</f>
        <v>17.729958512649304</v>
      </c>
    </row>
    <row r="901" spans="1:10" ht="12.75" x14ac:dyDescent="0.2">
      <c r="A901" s="3" t="s">
        <v>7</v>
      </c>
      <c r="B901" s="3" t="s">
        <v>635</v>
      </c>
      <c r="C901" s="6"/>
      <c r="D901" s="6"/>
      <c r="E901" s="17"/>
      <c r="F901" s="17"/>
      <c r="G901" s="8"/>
      <c r="H901" s="8"/>
      <c r="I901" s="8"/>
      <c r="J901" s="8"/>
    </row>
    <row r="902" spans="1:10" ht="12.75" x14ac:dyDescent="0.2">
      <c r="A902" s="11" t="s">
        <v>48</v>
      </c>
      <c r="B902" s="11" t="s">
        <v>636</v>
      </c>
      <c r="C902" s="12"/>
      <c r="D902" s="7" t="s">
        <v>260</v>
      </c>
      <c r="E902" s="9" t="s">
        <v>259</v>
      </c>
      <c r="F902" s="9"/>
      <c r="G902" s="13"/>
      <c r="H902" s="13"/>
      <c r="I902" s="13"/>
      <c r="J902" s="13"/>
    </row>
    <row r="903" spans="1:10" s="16" customFormat="1" ht="15" x14ac:dyDescent="0.25">
      <c r="A903" s="3" t="s">
        <v>48</v>
      </c>
      <c r="B903" s="3" t="s">
        <v>636</v>
      </c>
      <c r="C903" s="14" t="s">
        <v>201</v>
      </c>
      <c r="D903" s="15" t="s">
        <v>202</v>
      </c>
      <c r="E903" s="14"/>
      <c r="F903" s="15"/>
      <c r="G903" s="1">
        <v>804037.7</v>
      </c>
      <c r="H903" s="1">
        <v>68498.489999999991</v>
      </c>
      <c r="I903" s="1">
        <v>340222.29</v>
      </c>
      <c r="J903" s="1">
        <f t="shared" ref="J903" si="444">SUM(G903:I903)</f>
        <v>1212758.48</v>
      </c>
    </row>
    <row r="904" spans="1:10" ht="12.75" x14ac:dyDescent="0.2">
      <c r="A904" s="3" t="s">
        <v>48</v>
      </c>
      <c r="B904" s="3" t="s">
        <v>636</v>
      </c>
      <c r="C904" s="6" t="s">
        <v>201</v>
      </c>
      <c r="D904" s="6" t="s">
        <v>697</v>
      </c>
      <c r="E904" s="17"/>
      <c r="F904" s="17">
        <v>87</v>
      </c>
      <c r="G904" s="8">
        <v>9241.81</v>
      </c>
      <c r="H904" s="8">
        <v>787.34</v>
      </c>
      <c r="I904" s="8">
        <v>3910.6</v>
      </c>
      <c r="J904" s="8">
        <f t="shared" ref="J904" si="445">ROUND(J903/$F904,2)</f>
        <v>13939.75</v>
      </c>
    </row>
    <row r="905" spans="1:10" ht="12.75" x14ac:dyDescent="0.2">
      <c r="A905" s="3" t="str">
        <f>A904</f>
        <v>2820</v>
      </c>
      <c r="B905" s="3" t="str">
        <f>B904</f>
        <v>SAN JSILVERTON 1</v>
      </c>
      <c r="C905" s="51" t="str">
        <f>C904</f>
        <v xml:space="preserve">$ </v>
      </c>
      <c r="D905" s="6" t="s">
        <v>698</v>
      </c>
      <c r="F905" s="17">
        <v>87</v>
      </c>
      <c r="G905" s="8">
        <v>9241.81</v>
      </c>
      <c r="H905" s="8">
        <v>787.34</v>
      </c>
      <c r="I905" s="8">
        <v>3910.6</v>
      </c>
      <c r="J905" s="8">
        <f t="shared" ref="G905:J905" si="446">ROUND(J903/$F905,2)</f>
        <v>13939.75</v>
      </c>
    </row>
    <row r="906" spans="1:10" s="19" customFormat="1" ht="12.75" x14ac:dyDescent="0.2">
      <c r="A906" s="3" t="s">
        <v>48</v>
      </c>
      <c r="B906" s="3" t="s">
        <v>636</v>
      </c>
      <c r="C906" s="17" t="s">
        <v>200</v>
      </c>
      <c r="D906" s="2" t="s">
        <v>199</v>
      </c>
      <c r="E906" s="17"/>
      <c r="F906" s="17"/>
      <c r="G906" s="18">
        <v>25.782694642024296</v>
      </c>
      <c r="H906" s="18">
        <v>2.1965085108692719</v>
      </c>
      <c r="I906" s="18">
        <v>10.909746412985655</v>
      </c>
      <c r="J906" s="18">
        <f>($J903/IC!$H903)*100</f>
        <v>38.888949565879223</v>
      </c>
    </row>
    <row r="907" spans="1:10" ht="12.75" x14ac:dyDescent="0.2">
      <c r="A907" s="3" t="s">
        <v>48</v>
      </c>
      <c r="B907" s="3" t="s">
        <v>636</v>
      </c>
      <c r="C907" s="6"/>
      <c r="D907" s="6"/>
      <c r="E907" s="17"/>
      <c r="F907" s="17"/>
      <c r="G907" s="8"/>
      <c r="H907" s="8"/>
      <c r="I907" s="8"/>
      <c r="J907" s="8"/>
    </row>
    <row r="908" spans="1:10" ht="12.75" x14ac:dyDescent="0.2">
      <c r="A908" s="11" t="s">
        <v>42</v>
      </c>
      <c r="B908" s="11" t="s">
        <v>637</v>
      </c>
      <c r="C908" s="12"/>
      <c r="D908" s="7" t="s">
        <v>257</v>
      </c>
      <c r="E908" s="9" t="s">
        <v>258</v>
      </c>
      <c r="F908" s="9"/>
      <c r="G908" s="13"/>
      <c r="H908" s="13"/>
      <c r="I908" s="13"/>
      <c r="J908" s="13"/>
    </row>
    <row r="909" spans="1:10" s="16" customFormat="1" ht="15" x14ac:dyDescent="0.25">
      <c r="A909" s="3" t="s">
        <v>42</v>
      </c>
      <c r="B909" s="3" t="s">
        <v>637</v>
      </c>
      <c r="C909" s="14" t="s">
        <v>201</v>
      </c>
      <c r="D909" s="15" t="s">
        <v>202</v>
      </c>
      <c r="E909" s="14"/>
      <c r="F909" s="15"/>
      <c r="G909" s="1">
        <v>12030460.030000001</v>
      </c>
      <c r="H909" s="1">
        <v>565254.31000000006</v>
      </c>
      <c r="I909" s="1">
        <v>3104331.27</v>
      </c>
      <c r="J909" s="1">
        <f t="shared" ref="J909" si="447">SUM(G909:I909)</f>
        <v>15700045.610000001</v>
      </c>
    </row>
    <row r="910" spans="1:10" ht="12.75" x14ac:dyDescent="0.2">
      <c r="A910" s="3" t="s">
        <v>42</v>
      </c>
      <c r="B910" s="3" t="s">
        <v>637</v>
      </c>
      <c r="C910" s="6" t="s">
        <v>201</v>
      </c>
      <c r="D910" s="6" t="s">
        <v>697</v>
      </c>
      <c r="E910" s="17"/>
      <c r="F910" s="17">
        <v>899.2</v>
      </c>
      <c r="G910" s="8">
        <v>13379.07</v>
      </c>
      <c r="H910" s="8">
        <v>628.62</v>
      </c>
      <c r="I910" s="8">
        <v>3452.33</v>
      </c>
      <c r="J910" s="8">
        <f t="shared" ref="J910" si="448">ROUND(J909/$F910,2)</f>
        <v>17460.02</v>
      </c>
    </row>
    <row r="911" spans="1:10" ht="12.75" x14ac:dyDescent="0.2">
      <c r="A911" s="3" t="str">
        <f>A910</f>
        <v>2830</v>
      </c>
      <c r="B911" s="3" t="str">
        <f>B910</f>
        <v>SAN MTELLURIDE R-</v>
      </c>
      <c r="C911" s="51" t="str">
        <f>C910</f>
        <v xml:space="preserve">$ </v>
      </c>
      <c r="D911" s="6" t="s">
        <v>698</v>
      </c>
      <c r="F911" s="17">
        <v>895</v>
      </c>
      <c r="G911" s="8">
        <v>13441.85</v>
      </c>
      <c r="H911" s="8">
        <v>631.57000000000005</v>
      </c>
      <c r="I911" s="8">
        <v>3468.53</v>
      </c>
      <c r="J911" s="8">
        <f t="shared" ref="G911:J911" si="449">ROUND(J909/$F911,2)</f>
        <v>17541.95</v>
      </c>
    </row>
    <row r="912" spans="1:10" s="19" customFormat="1" ht="12.75" x14ac:dyDescent="0.2">
      <c r="A912" s="3" t="s">
        <v>42</v>
      </c>
      <c r="B912" s="3" t="s">
        <v>637</v>
      </c>
      <c r="C912" s="17" t="s">
        <v>200</v>
      </c>
      <c r="D912" s="2" t="s">
        <v>199</v>
      </c>
      <c r="E912" s="17"/>
      <c r="F912" s="17"/>
      <c r="G912" s="18">
        <v>52.357661788647931</v>
      </c>
      <c r="H912" s="18">
        <v>2.4600384286015995</v>
      </c>
      <c r="I912" s="18">
        <v>13.510333462666756</v>
      </c>
      <c r="J912" s="18">
        <f>($J909/IC!$H909)*100</f>
        <v>68.328033679916288</v>
      </c>
    </row>
    <row r="913" spans="1:10" ht="12.75" x14ac:dyDescent="0.2">
      <c r="A913" s="3" t="s">
        <v>42</v>
      </c>
      <c r="B913" s="3" t="s">
        <v>637</v>
      </c>
      <c r="C913" s="6"/>
      <c r="D913" s="6"/>
      <c r="E913" s="17"/>
      <c r="F913" s="17"/>
      <c r="G913" s="8"/>
      <c r="H913" s="8"/>
      <c r="I913" s="8"/>
      <c r="J913" s="8"/>
    </row>
    <row r="914" spans="1:10" ht="12.75" x14ac:dyDescent="0.2">
      <c r="A914" s="11" t="s">
        <v>129</v>
      </c>
      <c r="B914" s="11" t="s">
        <v>638</v>
      </c>
      <c r="C914" s="12"/>
      <c r="D914" s="7" t="s">
        <v>257</v>
      </c>
      <c r="E914" s="9" t="s">
        <v>256</v>
      </c>
      <c r="F914" s="9"/>
      <c r="G914" s="13"/>
      <c r="H914" s="13"/>
      <c r="I914" s="13"/>
      <c r="J914" s="13"/>
    </row>
    <row r="915" spans="1:10" s="16" customFormat="1" ht="15" x14ac:dyDescent="0.25">
      <c r="A915" s="3" t="s">
        <v>129</v>
      </c>
      <c r="B915" s="3" t="s">
        <v>638</v>
      </c>
      <c r="C915" s="14" t="s">
        <v>201</v>
      </c>
      <c r="D915" s="15" t="s">
        <v>202</v>
      </c>
      <c r="E915" s="14"/>
      <c r="F915" s="15"/>
      <c r="G915" s="1">
        <v>698522.25999999989</v>
      </c>
      <c r="H915" s="1">
        <v>45078.75</v>
      </c>
      <c r="I915" s="1">
        <v>87179.5</v>
      </c>
      <c r="J915" s="1">
        <f t="shared" ref="J915" si="450">SUM(G915:I915)</f>
        <v>830780.50999999989</v>
      </c>
    </row>
    <row r="916" spans="1:10" ht="12.75" x14ac:dyDescent="0.2">
      <c r="A916" s="3" t="s">
        <v>129</v>
      </c>
      <c r="B916" s="3" t="s">
        <v>638</v>
      </c>
      <c r="C916" s="6" t="s">
        <v>201</v>
      </c>
      <c r="D916" s="6" t="s">
        <v>697</v>
      </c>
      <c r="E916" s="17"/>
      <c r="F916" s="17">
        <v>180.9</v>
      </c>
      <c r="G916" s="8">
        <v>3861.37</v>
      </c>
      <c r="H916" s="8">
        <v>249.19</v>
      </c>
      <c r="I916" s="8">
        <v>481.92</v>
      </c>
      <c r="J916" s="8">
        <f t="shared" ref="J916" si="451">ROUND(J915/$F916,2)</f>
        <v>4592.4799999999996</v>
      </c>
    </row>
    <row r="917" spans="1:10" ht="12.75" x14ac:dyDescent="0.2">
      <c r="A917" s="3" t="str">
        <f>A916</f>
        <v>2840</v>
      </c>
      <c r="B917" s="3" t="str">
        <f>B916</f>
        <v>SAN MNORWOOD R-2J</v>
      </c>
      <c r="C917" s="51" t="str">
        <f>C916</f>
        <v xml:space="preserve">$ </v>
      </c>
      <c r="D917" s="6" t="s">
        <v>698</v>
      </c>
      <c r="F917" s="17">
        <v>189</v>
      </c>
      <c r="G917" s="8">
        <v>3695.88</v>
      </c>
      <c r="H917" s="8">
        <v>238.51</v>
      </c>
      <c r="I917" s="8">
        <v>461.27</v>
      </c>
      <c r="J917" s="8">
        <f t="shared" ref="G917:J917" si="452">ROUND(J915/$F917,2)</f>
        <v>4395.66</v>
      </c>
    </row>
    <row r="918" spans="1:10" s="19" customFormat="1" ht="12.75" x14ac:dyDescent="0.2">
      <c r="A918" s="3" t="s">
        <v>129</v>
      </c>
      <c r="B918" s="3" t="s">
        <v>638</v>
      </c>
      <c r="C918" s="17" t="s">
        <v>200</v>
      </c>
      <c r="D918" s="2" t="s">
        <v>199</v>
      </c>
      <c r="E918" s="17"/>
      <c r="F918" s="17"/>
      <c r="G918" s="18">
        <v>16.648490240746749</v>
      </c>
      <c r="H918" s="18">
        <v>1.0744011643094418</v>
      </c>
      <c r="I918" s="18">
        <v>2.0778250573477521</v>
      </c>
      <c r="J918" s="18">
        <f>($J915/IC!$H915)*100</f>
        <v>19.800716462403944</v>
      </c>
    </row>
    <row r="919" spans="1:10" ht="12.75" x14ac:dyDescent="0.2">
      <c r="A919" s="3" t="s">
        <v>129</v>
      </c>
      <c r="B919" s="3" t="s">
        <v>638</v>
      </c>
      <c r="C919" s="6"/>
      <c r="D919" s="6"/>
      <c r="E919" s="17"/>
      <c r="F919" s="17"/>
      <c r="G919" s="8"/>
      <c r="H919" s="8"/>
      <c r="I919" s="8"/>
      <c r="J919" s="8"/>
    </row>
    <row r="920" spans="1:10" ht="12.75" x14ac:dyDescent="0.2">
      <c r="A920" s="11" t="s">
        <v>79</v>
      </c>
      <c r="B920" s="11" t="s">
        <v>639</v>
      </c>
      <c r="C920" s="12"/>
      <c r="D920" s="7" t="s">
        <v>254</v>
      </c>
      <c r="E920" s="9" t="s">
        <v>255</v>
      </c>
      <c r="F920" s="9"/>
      <c r="G920" s="13"/>
      <c r="H920" s="13"/>
      <c r="I920" s="13"/>
      <c r="J920" s="13"/>
    </row>
    <row r="921" spans="1:10" s="16" customFormat="1" ht="15" x14ac:dyDescent="0.25">
      <c r="A921" s="3" t="s">
        <v>79</v>
      </c>
      <c r="B921" s="3" t="s">
        <v>639</v>
      </c>
      <c r="C921" s="14" t="s">
        <v>201</v>
      </c>
      <c r="D921" s="15" t="s">
        <v>202</v>
      </c>
      <c r="E921" s="14"/>
      <c r="F921" s="15"/>
      <c r="G921" s="1">
        <v>1319465.81</v>
      </c>
      <c r="H921" s="1">
        <v>154534.78</v>
      </c>
      <c r="I921" s="1">
        <v>867157.74999999977</v>
      </c>
      <c r="J921" s="1">
        <f t="shared" ref="J921" si="453">SUM(G921:I921)</f>
        <v>2341158.34</v>
      </c>
    </row>
    <row r="922" spans="1:10" ht="12.75" x14ac:dyDescent="0.2">
      <c r="A922" s="3" t="s">
        <v>79</v>
      </c>
      <c r="B922" s="3" t="s">
        <v>639</v>
      </c>
      <c r="C922" s="6" t="s">
        <v>201</v>
      </c>
      <c r="D922" s="6" t="s">
        <v>697</v>
      </c>
      <c r="E922" s="17"/>
      <c r="F922" s="17">
        <v>606.6</v>
      </c>
      <c r="G922" s="8">
        <v>2175.1799999999998</v>
      </c>
      <c r="H922" s="8">
        <v>254.76</v>
      </c>
      <c r="I922" s="8">
        <v>1429.54</v>
      </c>
      <c r="J922" s="8">
        <f t="shared" ref="J922" si="454">ROUND(J921/$F922,2)</f>
        <v>3859.48</v>
      </c>
    </row>
    <row r="923" spans="1:10" ht="12.75" x14ac:dyDescent="0.2">
      <c r="A923" s="3" t="str">
        <f>A922</f>
        <v>2862</v>
      </c>
      <c r="B923" s="3" t="str">
        <f>B922</f>
        <v>SEDGWJULESBURG RE</v>
      </c>
      <c r="C923" s="51" t="str">
        <f>C922</f>
        <v xml:space="preserve">$ </v>
      </c>
      <c r="D923" s="6" t="s">
        <v>698</v>
      </c>
      <c r="F923" s="17">
        <v>607</v>
      </c>
      <c r="G923" s="8">
        <v>2173.75</v>
      </c>
      <c r="H923" s="8">
        <v>254.59</v>
      </c>
      <c r="I923" s="8">
        <v>1428.6</v>
      </c>
      <c r="J923" s="8">
        <f t="shared" ref="G923:J923" si="455">ROUND(J921/$F923,2)</f>
        <v>3856.93</v>
      </c>
    </row>
    <row r="924" spans="1:10" s="19" customFormat="1" ht="12.75" x14ac:dyDescent="0.2">
      <c r="A924" s="3" t="s">
        <v>79</v>
      </c>
      <c r="B924" s="3" t="s">
        <v>639</v>
      </c>
      <c r="C924" s="17" t="s">
        <v>200</v>
      </c>
      <c r="D924" s="2" t="s">
        <v>199</v>
      </c>
      <c r="E924" s="17"/>
      <c r="F924" s="17"/>
      <c r="G924" s="18">
        <v>4.1593815748273126</v>
      </c>
      <c r="H924" s="18">
        <v>0.48714344224045658</v>
      </c>
      <c r="I924" s="18">
        <v>2.7335607641237085</v>
      </c>
      <c r="J924" s="18">
        <f>($J921/IC!$H921)*100</f>
        <v>7.380085781191478</v>
      </c>
    </row>
    <row r="925" spans="1:10" ht="12.75" x14ac:dyDescent="0.2">
      <c r="A925" s="3" t="s">
        <v>79</v>
      </c>
      <c r="B925" s="3" t="s">
        <v>639</v>
      </c>
      <c r="C925" s="6"/>
      <c r="D925" s="6"/>
      <c r="E925" s="17"/>
      <c r="F925" s="17"/>
      <c r="G925" s="8"/>
      <c r="H925" s="8"/>
      <c r="I925" s="8"/>
      <c r="J925" s="8"/>
    </row>
    <row r="926" spans="1:10" ht="12.75" x14ac:dyDescent="0.2">
      <c r="A926" s="11" t="s">
        <v>138</v>
      </c>
      <c r="B926" s="11" t="s">
        <v>640</v>
      </c>
      <c r="C926" s="12"/>
      <c r="D926" s="7" t="s">
        <v>254</v>
      </c>
      <c r="E926" s="9" t="s">
        <v>713</v>
      </c>
      <c r="F926" s="9"/>
      <c r="G926" s="13"/>
      <c r="H926" s="13"/>
      <c r="I926" s="13"/>
      <c r="J926" s="13"/>
    </row>
    <row r="927" spans="1:10" s="16" customFormat="1" ht="15" x14ac:dyDescent="0.25">
      <c r="A927" s="3" t="s">
        <v>138</v>
      </c>
      <c r="B927" s="3" t="s">
        <v>640</v>
      </c>
      <c r="C927" s="14" t="s">
        <v>201</v>
      </c>
      <c r="D927" s="15" t="s">
        <v>202</v>
      </c>
      <c r="E927" s="14"/>
      <c r="F927" s="15"/>
      <c r="G927" s="1">
        <v>1127024.77</v>
      </c>
      <c r="H927" s="1">
        <v>130953.91</v>
      </c>
      <c r="I927" s="1">
        <v>314526.66000000003</v>
      </c>
      <c r="J927" s="1">
        <f t="shared" ref="J927" si="456">SUM(G927:I927)</f>
        <v>1572505.3399999999</v>
      </c>
    </row>
    <row r="928" spans="1:10" ht="12.75" x14ac:dyDescent="0.2">
      <c r="A928" s="3" t="s">
        <v>138</v>
      </c>
      <c r="B928" s="3" t="s">
        <v>640</v>
      </c>
      <c r="C928" s="6" t="s">
        <v>201</v>
      </c>
      <c r="D928" s="6" t="s">
        <v>697</v>
      </c>
      <c r="E928" s="17"/>
      <c r="F928" s="17">
        <v>137.4</v>
      </c>
      <c r="G928" s="8">
        <v>8202.51</v>
      </c>
      <c r="H928" s="8">
        <v>953.09</v>
      </c>
      <c r="I928" s="8">
        <v>2289.13</v>
      </c>
      <c r="J928" s="8">
        <f t="shared" ref="J928" si="457">ROUND(J927/$F928,2)</f>
        <v>11444.73</v>
      </c>
    </row>
    <row r="929" spans="1:10" ht="12.75" x14ac:dyDescent="0.2">
      <c r="A929" s="3" t="str">
        <f>A928</f>
        <v>2865</v>
      </c>
      <c r="B929" s="3" t="str">
        <f>B928</f>
        <v>SEDGWPLATTE VALLE</v>
      </c>
      <c r="C929" s="51" t="str">
        <f>C928</f>
        <v xml:space="preserve">$ </v>
      </c>
      <c r="D929" s="6" t="s">
        <v>698</v>
      </c>
      <c r="F929" s="17">
        <v>113</v>
      </c>
      <c r="G929" s="8">
        <v>9973.67</v>
      </c>
      <c r="H929" s="8">
        <v>1158.8800000000001</v>
      </c>
      <c r="I929" s="8">
        <v>2783.42</v>
      </c>
      <c r="J929" s="8">
        <f t="shared" ref="G929:J929" si="458">ROUND(J927/$F929,2)</f>
        <v>13915.98</v>
      </c>
    </row>
    <row r="930" spans="1:10" s="19" customFormat="1" ht="12.75" x14ac:dyDescent="0.2">
      <c r="A930" s="3" t="s">
        <v>138</v>
      </c>
      <c r="B930" s="3" t="s">
        <v>640</v>
      </c>
      <c r="C930" s="17" t="s">
        <v>200</v>
      </c>
      <c r="D930" s="2" t="s">
        <v>199</v>
      </c>
      <c r="E930" s="17"/>
      <c r="F930" s="17"/>
      <c r="G930" s="18">
        <v>30.47674714781234</v>
      </c>
      <c r="H930" s="18">
        <v>3.5412258091606752</v>
      </c>
      <c r="I930" s="18">
        <v>8.5053583055374578</v>
      </c>
      <c r="J930" s="18">
        <f>($J927/IC!$H927)*100</f>
        <v>42.523331262510467</v>
      </c>
    </row>
    <row r="931" spans="1:10" ht="12.75" x14ac:dyDescent="0.2">
      <c r="A931" s="3" t="s">
        <v>138</v>
      </c>
      <c r="B931" s="3" t="s">
        <v>640</v>
      </c>
      <c r="C931" s="6"/>
      <c r="D931" s="6"/>
      <c r="E931" s="17"/>
      <c r="F931" s="17"/>
      <c r="G931" s="8"/>
      <c r="H931" s="8"/>
      <c r="I931" s="8"/>
      <c r="J931" s="8"/>
    </row>
    <row r="932" spans="1:10" ht="12.75" x14ac:dyDescent="0.2">
      <c r="A932" s="11" t="s">
        <v>18</v>
      </c>
      <c r="B932" s="11" t="s">
        <v>641</v>
      </c>
      <c r="C932" s="12"/>
      <c r="D932" s="7" t="s">
        <v>253</v>
      </c>
      <c r="E932" s="9" t="s">
        <v>252</v>
      </c>
      <c r="F932" s="9"/>
      <c r="G932" s="13"/>
      <c r="H932" s="13"/>
      <c r="I932" s="13"/>
      <c r="J932" s="13"/>
    </row>
    <row r="933" spans="1:10" s="16" customFormat="1" ht="15" x14ac:dyDescent="0.25">
      <c r="A933" s="3" t="s">
        <v>18</v>
      </c>
      <c r="B933" s="3" t="s">
        <v>641</v>
      </c>
      <c r="C933" s="14" t="s">
        <v>201</v>
      </c>
      <c r="D933" s="15" t="s">
        <v>202</v>
      </c>
      <c r="E933" s="14"/>
      <c r="F933" s="15"/>
      <c r="G933" s="1">
        <v>43142625.300000004</v>
      </c>
      <c r="H933" s="1">
        <v>2304697.83</v>
      </c>
      <c r="I933" s="1">
        <v>5560533.2800000003</v>
      </c>
      <c r="J933" s="1">
        <f t="shared" ref="J933" si="459">SUM(G933:I933)</f>
        <v>51007856.410000004</v>
      </c>
    </row>
    <row r="934" spans="1:10" ht="12.75" x14ac:dyDescent="0.2">
      <c r="A934" s="3" t="s">
        <v>18</v>
      </c>
      <c r="B934" s="3" t="s">
        <v>641</v>
      </c>
      <c r="C934" s="6" t="s">
        <v>201</v>
      </c>
      <c r="D934" s="6" t="s">
        <v>697</v>
      </c>
      <c r="E934" s="17"/>
      <c r="F934" s="17">
        <v>3549.5</v>
      </c>
      <c r="G934" s="8">
        <v>12154.56</v>
      </c>
      <c r="H934" s="8">
        <v>649.29999999999995</v>
      </c>
      <c r="I934" s="8">
        <v>1566.57</v>
      </c>
      <c r="J934" s="8">
        <f t="shared" ref="J934" si="460">ROUND(J933/$F934,2)</f>
        <v>14370.43</v>
      </c>
    </row>
    <row r="935" spans="1:10" ht="12.75" x14ac:dyDescent="0.2">
      <c r="A935" s="3" t="str">
        <f>A934</f>
        <v>3000</v>
      </c>
      <c r="B935" s="3" t="str">
        <f>B934</f>
        <v>SUMMISUMMIT RE-1</v>
      </c>
      <c r="C935" s="51" t="str">
        <f>C934</f>
        <v xml:space="preserve">$ </v>
      </c>
      <c r="D935" s="6" t="s">
        <v>698</v>
      </c>
      <c r="F935" s="17">
        <v>3633</v>
      </c>
      <c r="G935" s="8">
        <v>11875.21</v>
      </c>
      <c r="H935" s="8">
        <v>634.38</v>
      </c>
      <c r="I935" s="8">
        <v>1530.56</v>
      </c>
      <c r="J935" s="8">
        <f t="shared" ref="G935:J935" si="461">ROUND(J933/$F935,2)</f>
        <v>14040.15</v>
      </c>
    </row>
    <row r="936" spans="1:10" s="19" customFormat="1" ht="12.75" x14ac:dyDescent="0.2">
      <c r="A936" s="3" t="s">
        <v>18</v>
      </c>
      <c r="B936" s="3" t="s">
        <v>641</v>
      </c>
      <c r="C936" s="17" t="s">
        <v>200</v>
      </c>
      <c r="D936" s="2" t="s">
        <v>199</v>
      </c>
      <c r="E936" s="17"/>
      <c r="F936" s="17"/>
      <c r="G936" s="18">
        <v>62.991932410222091</v>
      </c>
      <c r="H936" s="18">
        <v>3.3650564592170404</v>
      </c>
      <c r="I936" s="18">
        <v>8.1188554035108869</v>
      </c>
      <c r="J936" s="18">
        <f>($J933/IC!$H933)*100</f>
        <v>74.475844272950013</v>
      </c>
    </row>
    <row r="937" spans="1:10" ht="12.75" x14ac:dyDescent="0.2">
      <c r="A937" s="3" t="s">
        <v>18</v>
      </c>
      <c r="B937" s="3" t="s">
        <v>641</v>
      </c>
      <c r="C937" s="6"/>
      <c r="D937" s="6"/>
      <c r="E937" s="17"/>
      <c r="F937" s="17"/>
      <c r="G937" s="8"/>
      <c r="H937" s="8"/>
      <c r="I937" s="8"/>
      <c r="J937" s="8"/>
    </row>
    <row r="938" spans="1:10" ht="12.75" x14ac:dyDescent="0.2">
      <c r="A938" s="11" t="s">
        <v>81</v>
      </c>
      <c r="B938" s="11" t="s">
        <v>642</v>
      </c>
      <c r="C938" s="12"/>
      <c r="D938" s="7" t="s">
        <v>250</v>
      </c>
      <c r="E938" s="9" t="s">
        <v>251</v>
      </c>
      <c r="F938" s="9"/>
      <c r="G938" s="13"/>
      <c r="H938" s="13"/>
      <c r="I938" s="13"/>
      <c r="J938" s="13"/>
    </row>
    <row r="939" spans="1:10" s="16" customFormat="1" ht="15" x14ac:dyDescent="0.25">
      <c r="A939" s="3" t="s">
        <v>81</v>
      </c>
      <c r="B939" s="3" t="s">
        <v>642</v>
      </c>
      <c r="C939" s="14" t="s">
        <v>201</v>
      </c>
      <c r="D939" s="15" t="s">
        <v>202</v>
      </c>
      <c r="E939" s="14"/>
      <c r="F939" s="15"/>
      <c r="G939" s="1">
        <v>5109877.2399999993</v>
      </c>
      <c r="H939" s="1">
        <v>540706.25</v>
      </c>
      <c r="I939" s="1">
        <v>605367.01</v>
      </c>
      <c r="J939" s="1">
        <f t="shared" ref="J939" si="462">SUM(G939:I939)</f>
        <v>6255950.4999999991</v>
      </c>
    </row>
    <row r="940" spans="1:10" ht="12.75" x14ac:dyDescent="0.2">
      <c r="A940" s="3" t="s">
        <v>81</v>
      </c>
      <c r="B940" s="3" t="s">
        <v>642</v>
      </c>
      <c r="C940" s="6" t="s">
        <v>201</v>
      </c>
      <c r="D940" s="6" t="s">
        <v>697</v>
      </c>
      <c r="E940" s="17"/>
      <c r="F940" s="17">
        <v>334.9</v>
      </c>
      <c r="G940" s="8">
        <v>15257.92</v>
      </c>
      <c r="H940" s="8">
        <v>1614.53</v>
      </c>
      <c r="I940" s="8">
        <v>1807.61</v>
      </c>
      <c r="J940" s="8">
        <f t="shared" ref="J940" si="463">ROUND(J939/$F940,2)</f>
        <v>18680.060000000001</v>
      </c>
    </row>
    <row r="941" spans="1:10" ht="12.75" x14ac:dyDescent="0.2">
      <c r="A941" s="3" t="str">
        <f>A940</f>
        <v>3010</v>
      </c>
      <c r="B941" s="3" t="str">
        <f>B940</f>
        <v>TELLECRIPPLE CREE</v>
      </c>
      <c r="C941" s="51" t="str">
        <f>C940</f>
        <v xml:space="preserve">$ </v>
      </c>
      <c r="D941" s="6" t="s">
        <v>698</v>
      </c>
      <c r="F941" s="17">
        <v>313</v>
      </c>
      <c r="G941" s="8">
        <v>16325.49</v>
      </c>
      <c r="H941" s="8">
        <v>1727.5</v>
      </c>
      <c r="I941" s="8">
        <v>1934.08</v>
      </c>
      <c r="J941" s="8">
        <f t="shared" ref="G941:J941" si="464">ROUND(J939/$F941,2)</f>
        <v>19987.060000000001</v>
      </c>
    </row>
    <row r="942" spans="1:10" s="19" customFormat="1" ht="12.75" x14ac:dyDescent="0.2">
      <c r="A942" s="3" t="s">
        <v>81</v>
      </c>
      <c r="B942" s="3" t="s">
        <v>642</v>
      </c>
      <c r="C942" s="17" t="s">
        <v>200</v>
      </c>
      <c r="D942" s="2" t="s">
        <v>199</v>
      </c>
      <c r="E942" s="17"/>
      <c r="F942" s="17"/>
      <c r="G942" s="18">
        <v>48.773875676836823</v>
      </c>
      <c r="H942" s="18">
        <v>5.1610514649445189</v>
      </c>
      <c r="I942" s="18">
        <v>5.7782396519174384</v>
      </c>
      <c r="J942" s="18">
        <f>($J939/IC!$H939)*100</f>
        <v>59.713166793698782</v>
      </c>
    </row>
    <row r="943" spans="1:10" ht="12.75" x14ac:dyDescent="0.2">
      <c r="A943" s="3" t="s">
        <v>81</v>
      </c>
      <c r="B943" s="3" t="s">
        <v>642</v>
      </c>
      <c r="C943" s="6"/>
      <c r="D943" s="6"/>
      <c r="E943" s="17"/>
      <c r="F943" s="17"/>
      <c r="G943" s="8"/>
      <c r="H943" s="8"/>
      <c r="I943" s="8"/>
      <c r="J943" s="8"/>
    </row>
    <row r="944" spans="1:10" ht="12.75" x14ac:dyDescent="0.2">
      <c r="A944" s="11" t="s">
        <v>176</v>
      </c>
      <c r="B944" s="11" t="s">
        <v>643</v>
      </c>
      <c r="C944" s="12"/>
      <c r="D944" s="7" t="s">
        <v>250</v>
      </c>
      <c r="E944" s="9" t="s">
        <v>249</v>
      </c>
      <c r="F944" s="9"/>
      <c r="G944" s="13"/>
      <c r="H944" s="13"/>
      <c r="I944" s="13"/>
      <c r="J944" s="13"/>
    </row>
    <row r="945" spans="1:10" s="16" customFormat="1" ht="15" x14ac:dyDescent="0.25">
      <c r="A945" s="3" t="s">
        <v>176</v>
      </c>
      <c r="B945" s="3" t="s">
        <v>643</v>
      </c>
      <c r="C945" s="14" t="s">
        <v>201</v>
      </c>
      <c r="D945" s="15" t="s">
        <v>202</v>
      </c>
      <c r="E945" s="14"/>
      <c r="F945" s="15"/>
      <c r="G945" s="1">
        <v>8960443.9100000001</v>
      </c>
      <c r="H945" s="1">
        <v>993138.87</v>
      </c>
      <c r="I945" s="1">
        <v>5120867.8499999987</v>
      </c>
      <c r="J945" s="1">
        <f t="shared" ref="J945" si="465">SUM(G945:I945)</f>
        <v>15074450.629999999</v>
      </c>
    </row>
    <row r="946" spans="1:10" ht="12.75" x14ac:dyDescent="0.2">
      <c r="A946" s="3" t="s">
        <v>176</v>
      </c>
      <c r="B946" s="3" t="s">
        <v>643</v>
      </c>
      <c r="C946" s="6" t="s">
        <v>201</v>
      </c>
      <c r="D946" s="6" t="s">
        <v>697</v>
      </c>
      <c r="E946" s="17"/>
      <c r="F946" s="17">
        <v>2265.6</v>
      </c>
      <c r="G946" s="8">
        <v>3955</v>
      </c>
      <c r="H946" s="8">
        <v>438.36</v>
      </c>
      <c r="I946" s="8">
        <v>2260.27</v>
      </c>
      <c r="J946" s="8">
        <f t="shared" ref="J946" si="466">ROUND(J945/$F946,2)</f>
        <v>6653.62</v>
      </c>
    </row>
    <row r="947" spans="1:10" ht="12.75" x14ac:dyDescent="0.2">
      <c r="A947" s="3" t="str">
        <f>A946</f>
        <v>3020</v>
      </c>
      <c r="B947" s="3" t="str">
        <f>B946</f>
        <v>TELLEWOODLAND PAR</v>
      </c>
      <c r="C947" s="51" t="str">
        <f>C946</f>
        <v xml:space="preserve">$ </v>
      </c>
      <c r="D947" s="6" t="s">
        <v>698</v>
      </c>
      <c r="F947" s="17">
        <v>2122</v>
      </c>
      <c r="G947" s="8">
        <v>4222.6400000000003</v>
      </c>
      <c r="H947" s="8">
        <v>468.02</v>
      </c>
      <c r="I947" s="8">
        <v>2413.23</v>
      </c>
      <c r="J947" s="8">
        <f t="shared" ref="G947:J947" si="467">ROUND(J945/$F947,2)</f>
        <v>7103.89</v>
      </c>
    </row>
    <row r="948" spans="1:10" s="19" customFormat="1" ht="12.75" x14ac:dyDescent="0.2">
      <c r="A948" s="3" t="s">
        <v>176</v>
      </c>
      <c r="B948" s="3" t="s">
        <v>643</v>
      </c>
      <c r="C948" s="17" t="s">
        <v>200</v>
      </c>
      <c r="D948" s="2" t="s">
        <v>199</v>
      </c>
      <c r="E948" s="17"/>
      <c r="F948" s="17"/>
      <c r="G948" s="18">
        <v>26.943102418836766</v>
      </c>
      <c r="H948" s="18">
        <v>2.9862630199241784</v>
      </c>
      <c r="I948" s="18">
        <v>15.397905320505311</v>
      </c>
      <c r="J948" s="18">
        <f>($J945/IC!$H945)*100</f>
        <v>45.327270759266256</v>
      </c>
    </row>
    <row r="949" spans="1:10" ht="12.75" x14ac:dyDescent="0.2">
      <c r="A949" s="3" t="s">
        <v>176</v>
      </c>
      <c r="B949" s="3" t="s">
        <v>643</v>
      </c>
      <c r="C949" s="6"/>
      <c r="D949" s="6"/>
      <c r="E949" s="17"/>
      <c r="F949" s="17"/>
      <c r="G949" s="8"/>
      <c r="H949" s="8"/>
      <c r="I949" s="8"/>
      <c r="J949" s="8"/>
    </row>
    <row r="950" spans="1:10" ht="12.75" x14ac:dyDescent="0.2">
      <c r="A950" s="11" t="s">
        <v>162</v>
      </c>
      <c r="B950" s="11" t="s">
        <v>644</v>
      </c>
      <c r="C950" s="12"/>
      <c r="D950" s="7" t="s">
        <v>244</v>
      </c>
      <c r="E950" s="9" t="s">
        <v>248</v>
      </c>
      <c r="F950" s="9"/>
      <c r="G950" s="13"/>
      <c r="H950" s="13"/>
      <c r="I950" s="13"/>
      <c r="J950" s="13"/>
    </row>
    <row r="951" spans="1:10" s="16" customFormat="1" ht="15" x14ac:dyDescent="0.25">
      <c r="A951" s="3" t="s">
        <v>162</v>
      </c>
      <c r="B951" s="3" t="s">
        <v>644</v>
      </c>
      <c r="C951" s="14" t="s">
        <v>201</v>
      </c>
      <c r="D951" s="15" t="s">
        <v>202</v>
      </c>
      <c r="E951" s="14"/>
      <c r="F951" s="15"/>
      <c r="G951" s="1">
        <v>1774159.74</v>
      </c>
      <c r="H951" s="1">
        <v>205428.36</v>
      </c>
      <c r="I951" s="1">
        <v>554531.46</v>
      </c>
      <c r="J951" s="1">
        <f t="shared" ref="J951" si="468">SUM(G951:I951)</f>
        <v>2534119.56</v>
      </c>
    </row>
    <row r="952" spans="1:10" ht="12.75" x14ac:dyDescent="0.2">
      <c r="A952" s="3" t="s">
        <v>162</v>
      </c>
      <c r="B952" s="3" t="s">
        <v>644</v>
      </c>
      <c r="C952" s="6" t="s">
        <v>201</v>
      </c>
      <c r="D952" s="6" t="s">
        <v>697</v>
      </c>
      <c r="E952" s="17"/>
      <c r="F952" s="17">
        <v>434</v>
      </c>
      <c r="G952" s="8">
        <v>4087.93</v>
      </c>
      <c r="H952" s="8">
        <v>473.34</v>
      </c>
      <c r="I952" s="8">
        <v>1277.72</v>
      </c>
      <c r="J952" s="8">
        <f t="shared" ref="J952" si="469">ROUND(J951/$F952,2)</f>
        <v>5838.99</v>
      </c>
    </row>
    <row r="953" spans="1:10" ht="12.75" x14ac:dyDescent="0.2">
      <c r="A953" s="3" t="str">
        <f>A952</f>
        <v>3030</v>
      </c>
      <c r="B953" s="3" t="str">
        <f>B952</f>
        <v>WASHIAKRON R-1</v>
      </c>
      <c r="C953" s="51" t="str">
        <f>C952</f>
        <v xml:space="preserve">$ </v>
      </c>
      <c r="D953" s="6" t="s">
        <v>698</v>
      </c>
      <c r="F953" s="17">
        <v>427</v>
      </c>
      <c r="G953" s="8">
        <v>4154.9399999999996</v>
      </c>
      <c r="H953" s="8">
        <v>481.1</v>
      </c>
      <c r="I953" s="8">
        <v>1298.67</v>
      </c>
      <c r="J953" s="8">
        <f t="shared" ref="G953:J953" si="470">ROUND(J951/$F953,2)</f>
        <v>5934.71</v>
      </c>
    </row>
    <row r="954" spans="1:10" s="19" customFormat="1" ht="12.75" x14ac:dyDescent="0.2">
      <c r="A954" s="3" t="s">
        <v>162</v>
      </c>
      <c r="B954" s="3" t="s">
        <v>644</v>
      </c>
      <c r="C954" s="17" t="s">
        <v>200</v>
      </c>
      <c r="D954" s="2" t="s">
        <v>199</v>
      </c>
      <c r="E954" s="17"/>
      <c r="F954" s="17"/>
      <c r="G954" s="18">
        <v>21.42587320720309</v>
      </c>
      <c r="H954" s="18">
        <v>2.480882580800571</v>
      </c>
      <c r="I954" s="18">
        <v>6.6968720366550594</v>
      </c>
      <c r="J954" s="18">
        <f>($J951/IC!$H951)*100</f>
        <v>30.603627824658719</v>
      </c>
    </row>
    <row r="955" spans="1:10" ht="12.75" x14ac:dyDescent="0.2">
      <c r="A955" s="3" t="s">
        <v>162</v>
      </c>
      <c r="B955" s="3" t="s">
        <v>644</v>
      </c>
      <c r="C955" s="6"/>
      <c r="D955" s="6"/>
      <c r="E955" s="17"/>
      <c r="F955" s="17"/>
      <c r="G955" s="8"/>
      <c r="H955" s="8"/>
      <c r="I955" s="8"/>
      <c r="J955" s="8"/>
    </row>
    <row r="956" spans="1:10" ht="12.75" x14ac:dyDescent="0.2">
      <c r="A956" s="11" t="s">
        <v>92</v>
      </c>
      <c r="B956" s="11" t="s">
        <v>645</v>
      </c>
      <c r="C956" s="12"/>
      <c r="D956" s="7" t="s">
        <v>244</v>
      </c>
      <c r="E956" s="9" t="s">
        <v>247</v>
      </c>
      <c r="F956" s="9"/>
      <c r="G956" s="13"/>
      <c r="H956" s="13"/>
      <c r="I956" s="13"/>
      <c r="J956" s="13"/>
    </row>
    <row r="957" spans="1:10" s="16" customFormat="1" ht="15" x14ac:dyDescent="0.25">
      <c r="A957" s="3" t="s">
        <v>92</v>
      </c>
      <c r="B957" s="3" t="s">
        <v>645</v>
      </c>
      <c r="C957" s="14" t="s">
        <v>201</v>
      </c>
      <c r="D957" s="15" t="s">
        <v>202</v>
      </c>
      <c r="E957" s="14"/>
      <c r="F957" s="15"/>
      <c r="G957" s="1">
        <v>794035.28</v>
      </c>
      <c r="H957" s="1">
        <v>89567.09</v>
      </c>
      <c r="I957" s="1">
        <v>392414.84</v>
      </c>
      <c r="J957" s="1">
        <f t="shared" ref="J957" si="471">SUM(G957:I957)</f>
        <v>1276017.21</v>
      </c>
    </row>
    <row r="958" spans="1:10" ht="12.75" x14ac:dyDescent="0.2">
      <c r="A958" s="3" t="s">
        <v>92</v>
      </c>
      <c r="B958" s="3" t="s">
        <v>645</v>
      </c>
      <c r="C958" s="6" t="s">
        <v>201</v>
      </c>
      <c r="D958" s="6" t="s">
        <v>697</v>
      </c>
      <c r="E958" s="17"/>
      <c r="F958" s="17">
        <v>94.6</v>
      </c>
      <c r="G958" s="8">
        <v>8393.61</v>
      </c>
      <c r="H958" s="8">
        <v>946.8</v>
      </c>
      <c r="I958" s="8">
        <v>4148.1499999999996</v>
      </c>
      <c r="J958" s="8">
        <f t="shared" ref="J958" si="472">ROUND(J957/$F958,2)</f>
        <v>13488.55</v>
      </c>
    </row>
    <row r="959" spans="1:10" ht="12.75" x14ac:dyDescent="0.2">
      <c r="A959" s="3" t="str">
        <f>A958</f>
        <v>3040</v>
      </c>
      <c r="B959" s="3" t="str">
        <f>B958</f>
        <v>WASHIARICKAREE R-</v>
      </c>
      <c r="C959" s="51" t="str">
        <f>C958</f>
        <v xml:space="preserve">$ </v>
      </c>
      <c r="D959" s="6" t="s">
        <v>698</v>
      </c>
      <c r="F959" s="17">
        <v>101</v>
      </c>
      <c r="G959" s="8">
        <v>7861.74</v>
      </c>
      <c r="H959" s="8">
        <v>886.8</v>
      </c>
      <c r="I959" s="8">
        <v>3885.3</v>
      </c>
      <c r="J959" s="8">
        <f t="shared" ref="G959:J959" si="473">ROUND(J957/$F959,2)</f>
        <v>12633.83</v>
      </c>
    </row>
    <row r="960" spans="1:10" s="19" customFormat="1" ht="12.75" x14ac:dyDescent="0.2">
      <c r="A960" s="3" t="s">
        <v>92</v>
      </c>
      <c r="B960" s="3" t="s">
        <v>645</v>
      </c>
      <c r="C960" s="17" t="s">
        <v>200</v>
      </c>
      <c r="D960" s="2" t="s">
        <v>199</v>
      </c>
      <c r="E960" s="17"/>
      <c r="F960" s="17"/>
      <c r="G960" s="18">
        <v>26.50384504804919</v>
      </c>
      <c r="H960" s="18">
        <v>2.9896307312247838</v>
      </c>
      <c r="I960" s="18">
        <v>13.098287161642258</v>
      </c>
      <c r="J960" s="18">
        <f>($J957/IC!$H957)*100</f>
        <v>42.591762940916226</v>
      </c>
    </row>
    <row r="961" spans="1:10" ht="12.75" x14ac:dyDescent="0.2">
      <c r="A961" s="3" t="s">
        <v>92</v>
      </c>
      <c r="B961" s="3" t="s">
        <v>645</v>
      </c>
      <c r="C961" s="6"/>
      <c r="D961" s="6"/>
      <c r="E961" s="17"/>
      <c r="F961" s="17"/>
      <c r="G961" s="8"/>
      <c r="H961" s="8"/>
      <c r="I961" s="8"/>
      <c r="J961" s="8"/>
    </row>
    <row r="962" spans="1:10" ht="12.75" x14ac:dyDescent="0.2">
      <c r="A962" s="11" t="s">
        <v>194</v>
      </c>
      <c r="B962" s="11" t="s">
        <v>646</v>
      </c>
      <c r="C962" s="12"/>
      <c r="D962" s="7" t="s">
        <v>244</v>
      </c>
      <c r="E962" s="9" t="s">
        <v>246</v>
      </c>
      <c r="F962" s="9"/>
      <c r="G962" s="13"/>
      <c r="H962" s="13"/>
      <c r="I962" s="13"/>
      <c r="J962" s="13"/>
    </row>
    <row r="963" spans="1:10" s="16" customFormat="1" ht="15" x14ac:dyDescent="0.25">
      <c r="A963" s="3" t="s">
        <v>194</v>
      </c>
      <c r="B963" s="3" t="s">
        <v>646</v>
      </c>
      <c r="C963" s="14" t="s">
        <v>201</v>
      </c>
      <c r="D963" s="15" t="s">
        <v>202</v>
      </c>
      <c r="E963" s="14"/>
      <c r="F963" s="15"/>
      <c r="G963" s="1">
        <v>752069.36</v>
      </c>
      <c r="H963" s="1">
        <v>88899.51</v>
      </c>
      <c r="I963" s="1">
        <v>336704.21</v>
      </c>
      <c r="J963" s="1">
        <f t="shared" ref="J963" si="474">SUM(G963:I963)</f>
        <v>1177673.08</v>
      </c>
    </row>
    <row r="964" spans="1:10" ht="12.75" x14ac:dyDescent="0.2">
      <c r="A964" s="3" t="s">
        <v>194</v>
      </c>
      <c r="B964" s="3" t="s">
        <v>646</v>
      </c>
      <c r="C964" s="6" t="s">
        <v>201</v>
      </c>
      <c r="D964" s="6" t="s">
        <v>697</v>
      </c>
      <c r="E964" s="17"/>
      <c r="F964" s="17">
        <v>210.7</v>
      </c>
      <c r="G964" s="8">
        <v>3569.38</v>
      </c>
      <c r="H964" s="8">
        <v>421.92</v>
      </c>
      <c r="I964" s="8">
        <v>1598.03</v>
      </c>
      <c r="J964" s="8">
        <f t="shared" ref="J964" si="475">ROUND(J963/$F964,2)</f>
        <v>5589.34</v>
      </c>
    </row>
    <row r="965" spans="1:10" ht="12.75" x14ac:dyDescent="0.2">
      <c r="A965" s="3" t="str">
        <f>A964</f>
        <v>3050</v>
      </c>
      <c r="B965" s="3" t="str">
        <f>B964</f>
        <v>WASHIOTIS R-3</v>
      </c>
      <c r="C965" s="51" t="str">
        <f>C964</f>
        <v xml:space="preserve">$ </v>
      </c>
      <c r="D965" s="6" t="s">
        <v>698</v>
      </c>
      <c r="F965" s="17">
        <v>201</v>
      </c>
      <c r="G965" s="8">
        <v>3741.64</v>
      </c>
      <c r="H965" s="8">
        <v>442.29</v>
      </c>
      <c r="I965" s="8">
        <v>1675.15</v>
      </c>
      <c r="J965" s="8">
        <f t="shared" ref="G965:J965" si="476">ROUND(J963/$F965,2)</f>
        <v>5859.07</v>
      </c>
    </row>
    <row r="966" spans="1:10" s="19" customFormat="1" ht="12.75" x14ac:dyDescent="0.2">
      <c r="A966" s="3" t="s">
        <v>194</v>
      </c>
      <c r="B966" s="3" t="s">
        <v>646</v>
      </c>
      <c r="C966" s="17" t="s">
        <v>200</v>
      </c>
      <c r="D966" s="2" t="s">
        <v>199</v>
      </c>
      <c r="E966" s="17"/>
      <c r="F966" s="17"/>
      <c r="G966" s="18">
        <v>17.121015837514292</v>
      </c>
      <c r="H966" s="18">
        <v>2.0238158866853184</v>
      </c>
      <c r="I966" s="18">
        <v>7.6651415661551994</v>
      </c>
      <c r="J966" s="18">
        <f>($J963/IC!$H963)*100</f>
        <v>26.809973290354812</v>
      </c>
    </row>
    <row r="967" spans="1:10" ht="12.75" x14ac:dyDescent="0.2">
      <c r="A967" s="3" t="s">
        <v>194</v>
      </c>
      <c r="B967" s="3" t="s">
        <v>646</v>
      </c>
      <c r="C967" s="6"/>
      <c r="D967" s="6"/>
      <c r="E967" s="17"/>
      <c r="F967" s="17"/>
      <c r="G967" s="8"/>
      <c r="H967" s="8"/>
      <c r="I967" s="8"/>
      <c r="J967" s="8"/>
    </row>
    <row r="968" spans="1:10" ht="12.75" x14ac:dyDescent="0.2">
      <c r="A968" s="11" t="s">
        <v>180</v>
      </c>
      <c r="B968" s="11" t="s">
        <v>647</v>
      </c>
      <c r="C968" s="12"/>
      <c r="D968" s="7" t="s">
        <v>244</v>
      </c>
      <c r="E968" s="9" t="s">
        <v>245</v>
      </c>
      <c r="F968" s="9"/>
      <c r="G968" s="13"/>
      <c r="H968" s="13"/>
      <c r="I968" s="13"/>
      <c r="J968" s="13"/>
    </row>
    <row r="969" spans="1:10" s="16" customFormat="1" ht="15" x14ac:dyDescent="0.25">
      <c r="A969" s="3" t="s">
        <v>180</v>
      </c>
      <c r="B969" s="3" t="s">
        <v>647</v>
      </c>
      <c r="C969" s="14" t="s">
        <v>201</v>
      </c>
      <c r="D969" s="15" t="s">
        <v>202</v>
      </c>
      <c r="E969" s="14"/>
      <c r="F969" s="15"/>
      <c r="G969" s="1">
        <v>610425.32000000007</v>
      </c>
      <c r="H969" s="1">
        <v>67384.929999999993</v>
      </c>
      <c r="I969" s="1">
        <v>214847.37000000002</v>
      </c>
      <c r="J969" s="1">
        <f t="shared" ref="J969" si="477">SUM(G969:I969)</f>
        <v>892657.62</v>
      </c>
    </row>
    <row r="970" spans="1:10" ht="12.75" x14ac:dyDescent="0.2">
      <c r="A970" s="3" t="s">
        <v>180</v>
      </c>
      <c r="B970" s="3" t="s">
        <v>647</v>
      </c>
      <c r="C970" s="6" t="s">
        <v>201</v>
      </c>
      <c r="D970" s="6" t="s">
        <v>697</v>
      </c>
      <c r="E970" s="17"/>
      <c r="F970" s="17">
        <v>129.30000000000001</v>
      </c>
      <c r="G970" s="8">
        <v>4721</v>
      </c>
      <c r="H970" s="8">
        <v>521.15</v>
      </c>
      <c r="I970" s="8">
        <v>1661.62</v>
      </c>
      <c r="J970" s="8">
        <f t="shared" ref="J970" si="478">ROUND(J969/$F970,2)</f>
        <v>6903.77</v>
      </c>
    </row>
    <row r="971" spans="1:10" ht="12.75" x14ac:dyDescent="0.2">
      <c r="A971" s="3" t="str">
        <f>A970</f>
        <v>3060</v>
      </c>
      <c r="B971" s="3" t="str">
        <f>B970</f>
        <v>WASHILONE STAR 10</v>
      </c>
      <c r="C971" s="51" t="str">
        <f>C970</f>
        <v xml:space="preserve">$ </v>
      </c>
      <c r="D971" s="6" t="s">
        <v>698</v>
      </c>
      <c r="F971" s="17">
        <v>124</v>
      </c>
      <c r="G971" s="8">
        <v>4922.78</v>
      </c>
      <c r="H971" s="8">
        <v>543.42999999999995</v>
      </c>
      <c r="I971" s="8">
        <v>1732.64</v>
      </c>
      <c r="J971" s="8">
        <f t="shared" ref="G971:J971" si="479">ROUND(J969/$F971,2)</f>
        <v>7198.85</v>
      </c>
    </row>
    <row r="972" spans="1:10" s="19" customFormat="1" ht="12.75" x14ac:dyDescent="0.2">
      <c r="A972" s="3" t="s">
        <v>180</v>
      </c>
      <c r="B972" s="3" t="s">
        <v>647</v>
      </c>
      <c r="C972" s="17" t="s">
        <v>200</v>
      </c>
      <c r="D972" s="2" t="s">
        <v>199</v>
      </c>
      <c r="E972" s="17"/>
      <c r="F972" s="17"/>
      <c r="G972" s="18">
        <v>20.860112111958934</v>
      </c>
      <c r="H972" s="18">
        <v>2.3027504731561668</v>
      </c>
      <c r="I972" s="18">
        <v>7.3419959466286926</v>
      </c>
      <c r="J972" s="18">
        <f>($J969/IC!$H969)*100</f>
        <v>30.504858531743789</v>
      </c>
    </row>
    <row r="973" spans="1:10" ht="12.75" x14ac:dyDescent="0.2">
      <c r="A973" s="3" t="s">
        <v>180</v>
      </c>
      <c r="B973" s="3" t="s">
        <v>647</v>
      </c>
      <c r="C973" s="6"/>
      <c r="D973" s="6"/>
      <c r="E973" s="17"/>
      <c r="F973" s="17"/>
      <c r="G973" s="8"/>
      <c r="H973" s="8"/>
      <c r="I973" s="8"/>
      <c r="J973" s="8"/>
    </row>
    <row r="974" spans="1:10" ht="12.75" x14ac:dyDescent="0.2">
      <c r="A974" s="11" t="s">
        <v>131</v>
      </c>
      <c r="B974" s="11" t="s">
        <v>648</v>
      </c>
      <c r="C974" s="12"/>
      <c r="D974" s="7" t="s">
        <v>244</v>
      </c>
      <c r="E974" s="9" t="s">
        <v>243</v>
      </c>
      <c r="F974" s="9"/>
      <c r="G974" s="13"/>
      <c r="H974" s="13"/>
      <c r="I974" s="13"/>
      <c r="J974" s="13"/>
    </row>
    <row r="975" spans="1:10" s="16" customFormat="1" ht="15" x14ac:dyDescent="0.25">
      <c r="A975" s="3" t="s">
        <v>131</v>
      </c>
      <c r="B975" s="3" t="s">
        <v>648</v>
      </c>
      <c r="C975" s="14" t="s">
        <v>201</v>
      </c>
      <c r="D975" s="15" t="s">
        <v>202</v>
      </c>
      <c r="E975" s="14"/>
      <c r="F975" s="15"/>
      <c r="G975" s="1">
        <v>1019474.12</v>
      </c>
      <c r="H975" s="1">
        <v>123093.97</v>
      </c>
      <c r="I975" s="1">
        <v>213730.84</v>
      </c>
      <c r="J975" s="1">
        <f t="shared" ref="J975" si="480">SUM(G975:I975)</f>
        <v>1356298.9300000002</v>
      </c>
    </row>
    <row r="976" spans="1:10" ht="12.75" x14ac:dyDescent="0.2">
      <c r="A976" s="3" t="s">
        <v>131</v>
      </c>
      <c r="B976" s="3" t="s">
        <v>648</v>
      </c>
      <c r="C976" s="6" t="s">
        <v>201</v>
      </c>
      <c r="D976" s="6" t="s">
        <v>697</v>
      </c>
      <c r="E976" s="17"/>
      <c r="F976" s="17">
        <v>81.2</v>
      </c>
      <c r="G976" s="8">
        <v>12555.1</v>
      </c>
      <c r="H976" s="8">
        <v>1515.94</v>
      </c>
      <c r="I976" s="8">
        <v>2632.15</v>
      </c>
      <c r="J976" s="8">
        <f t="shared" ref="J976" si="481">ROUND(J975/$F976,2)</f>
        <v>16703.189999999999</v>
      </c>
    </row>
    <row r="977" spans="1:10" ht="12.75" x14ac:dyDescent="0.2">
      <c r="A977" s="3" t="str">
        <f>A976</f>
        <v>3070</v>
      </c>
      <c r="B977" s="3" t="str">
        <f>B976</f>
        <v>WASHIWOODLIN R-10</v>
      </c>
      <c r="C977" s="51" t="str">
        <f>C976</f>
        <v xml:space="preserve">$ </v>
      </c>
      <c r="D977" s="6" t="s">
        <v>698</v>
      </c>
      <c r="F977" s="17">
        <v>82</v>
      </c>
      <c r="G977" s="8">
        <v>12432.61</v>
      </c>
      <c r="H977" s="8">
        <v>1501.15</v>
      </c>
      <c r="I977" s="8">
        <v>2606.4699999999998</v>
      </c>
      <c r="J977" s="8">
        <f t="shared" ref="G977:J977" si="482">ROUND(J975/$F977,2)</f>
        <v>16540.23</v>
      </c>
    </row>
    <row r="978" spans="1:10" s="19" customFormat="1" ht="12.75" x14ac:dyDescent="0.2">
      <c r="A978" s="3" t="s">
        <v>131</v>
      </c>
      <c r="B978" s="3" t="s">
        <v>648</v>
      </c>
      <c r="C978" s="17" t="s">
        <v>200</v>
      </c>
      <c r="D978" s="2" t="s">
        <v>199</v>
      </c>
      <c r="E978" s="17"/>
      <c r="F978" s="17"/>
      <c r="G978" s="18">
        <v>41.372456662580547</v>
      </c>
      <c r="H978" s="18">
        <v>4.9954185587859659</v>
      </c>
      <c r="I978" s="18">
        <v>8.6736580575060973</v>
      </c>
      <c r="J978" s="18">
        <f>($J975/IC!$H975)*100</f>
        <v>55.04153327887262</v>
      </c>
    </row>
    <row r="979" spans="1:10" ht="12.75" x14ac:dyDescent="0.2">
      <c r="A979" s="3" t="s">
        <v>131</v>
      </c>
      <c r="B979" s="3" t="s">
        <v>648</v>
      </c>
      <c r="C979" s="6"/>
      <c r="D979" s="6"/>
      <c r="E979" s="17"/>
      <c r="F979" s="17"/>
      <c r="G979" s="8"/>
      <c r="H979" s="8"/>
      <c r="I979" s="8"/>
      <c r="J979" s="8"/>
    </row>
    <row r="980" spans="1:10" ht="12.75" x14ac:dyDescent="0.2">
      <c r="A980" s="11" t="s">
        <v>190</v>
      </c>
      <c r="B980" s="11" t="s">
        <v>649</v>
      </c>
      <c r="C980" s="12"/>
      <c r="D980" s="7" t="s">
        <v>233</v>
      </c>
      <c r="E980" s="9" t="s">
        <v>242</v>
      </c>
      <c r="F980" s="9"/>
      <c r="G980" s="13"/>
      <c r="H980" s="13"/>
      <c r="I980" s="13"/>
      <c r="J980" s="13"/>
    </row>
    <row r="981" spans="1:10" s="16" customFormat="1" ht="15" x14ac:dyDescent="0.25">
      <c r="A981" s="3" t="s">
        <v>190</v>
      </c>
      <c r="B981" s="3" t="s">
        <v>649</v>
      </c>
      <c r="C981" s="14" t="s">
        <v>201</v>
      </c>
      <c r="D981" s="15" t="s">
        <v>202</v>
      </c>
      <c r="E981" s="14"/>
      <c r="F981" s="15"/>
      <c r="G981" s="1">
        <v>25902440.100000001</v>
      </c>
      <c r="H981" s="1">
        <v>1071402.1100000001</v>
      </c>
      <c r="I981" s="1">
        <v>2045097.92</v>
      </c>
      <c r="J981" s="1">
        <f t="shared" ref="J981" si="483">SUM(G981:I981)</f>
        <v>29018940.130000003</v>
      </c>
    </row>
    <row r="982" spans="1:10" ht="12.75" x14ac:dyDescent="0.2">
      <c r="A982" s="3" t="s">
        <v>190</v>
      </c>
      <c r="B982" s="3" t="s">
        <v>649</v>
      </c>
      <c r="C982" s="6" t="s">
        <v>201</v>
      </c>
      <c r="D982" s="6" t="s">
        <v>697</v>
      </c>
      <c r="E982" s="17"/>
      <c r="F982" s="17">
        <v>1849.3</v>
      </c>
      <c r="G982" s="8">
        <v>14006.62</v>
      </c>
      <c r="H982" s="8">
        <v>579.36</v>
      </c>
      <c r="I982" s="8">
        <v>1105.8800000000001</v>
      </c>
      <c r="J982" s="8">
        <f t="shared" ref="J982" si="484">ROUND(J981/$F982,2)</f>
        <v>15691.85</v>
      </c>
    </row>
    <row r="983" spans="1:10" ht="12.75" x14ac:dyDescent="0.2">
      <c r="A983" s="3" t="str">
        <f>A982</f>
        <v>3080</v>
      </c>
      <c r="B983" s="3" t="str">
        <f>B982</f>
        <v>WELDWELD RE-1</v>
      </c>
      <c r="C983" s="51" t="str">
        <f>C982</f>
        <v xml:space="preserve">$ </v>
      </c>
      <c r="D983" s="6" t="s">
        <v>698</v>
      </c>
      <c r="F983" s="17">
        <v>1837</v>
      </c>
      <c r="G983" s="8">
        <v>14100.4</v>
      </c>
      <c r="H983" s="8">
        <v>583.23</v>
      </c>
      <c r="I983" s="8">
        <v>1113.28</v>
      </c>
      <c r="J983" s="8">
        <f t="shared" ref="G983:J983" si="485">ROUND(J981/$F983,2)</f>
        <v>15796.92</v>
      </c>
    </row>
    <row r="984" spans="1:10" s="19" customFormat="1" ht="12.75" x14ac:dyDescent="0.2">
      <c r="A984" s="3" t="s">
        <v>190</v>
      </c>
      <c r="B984" s="3" t="s">
        <v>649</v>
      </c>
      <c r="C984" s="17" t="s">
        <v>200</v>
      </c>
      <c r="D984" s="2" t="s">
        <v>199</v>
      </c>
      <c r="E984" s="17"/>
      <c r="F984" s="17"/>
      <c r="G984" s="18">
        <v>69.754084250370497</v>
      </c>
      <c r="H984" s="18">
        <v>2.8852367868988802</v>
      </c>
      <c r="I984" s="18">
        <v>5.5073549851366108</v>
      </c>
      <c r="J984" s="18">
        <f>($J981/IC!$H981)*100</f>
        <v>78.146676022405984</v>
      </c>
    </row>
    <row r="985" spans="1:10" ht="12.75" x14ac:dyDescent="0.2">
      <c r="A985" s="3" t="s">
        <v>190</v>
      </c>
      <c r="B985" s="3" t="s">
        <v>649</v>
      </c>
      <c r="C985" s="6"/>
      <c r="D985" s="6"/>
      <c r="E985" s="17"/>
      <c r="F985" s="17"/>
      <c r="G985" s="8"/>
      <c r="H985" s="8"/>
      <c r="I985" s="8"/>
      <c r="J985" s="8"/>
    </row>
    <row r="986" spans="1:10" ht="12.75" x14ac:dyDescent="0.2">
      <c r="A986" s="11" t="s">
        <v>111</v>
      </c>
      <c r="B986" s="11" t="s">
        <v>650</v>
      </c>
      <c r="C986" s="12"/>
      <c r="D986" s="7" t="s">
        <v>233</v>
      </c>
      <c r="E986" s="9" t="s">
        <v>241</v>
      </c>
      <c r="F986" s="9"/>
      <c r="G986" s="13"/>
      <c r="H986" s="13"/>
      <c r="I986" s="13"/>
      <c r="J986" s="13"/>
    </row>
    <row r="987" spans="1:10" s="16" customFormat="1" ht="15" x14ac:dyDescent="0.25">
      <c r="A987" s="3" t="s">
        <v>111</v>
      </c>
      <c r="B987" s="3" t="s">
        <v>650</v>
      </c>
      <c r="C987" s="14" t="s">
        <v>201</v>
      </c>
      <c r="D987" s="15" t="s">
        <v>202</v>
      </c>
      <c r="E987" s="14"/>
      <c r="F987" s="15"/>
      <c r="G987" s="1">
        <v>32674180.880000003</v>
      </c>
      <c r="H987" s="1">
        <v>1268347.56</v>
      </c>
      <c r="I987" s="1">
        <v>3739796.3300000005</v>
      </c>
      <c r="J987" s="1">
        <f t="shared" ref="J987" si="486">SUM(G987:I987)</f>
        <v>37682324.770000003</v>
      </c>
    </row>
    <row r="988" spans="1:10" ht="12.75" x14ac:dyDescent="0.2">
      <c r="A988" s="3" t="s">
        <v>111</v>
      </c>
      <c r="B988" s="3" t="s">
        <v>650</v>
      </c>
      <c r="C988" s="6" t="s">
        <v>201</v>
      </c>
      <c r="D988" s="6" t="s">
        <v>697</v>
      </c>
      <c r="E988" s="17"/>
      <c r="F988" s="17">
        <v>2049</v>
      </c>
      <c r="G988" s="8">
        <v>15946.4</v>
      </c>
      <c r="H988" s="8">
        <v>619.01</v>
      </c>
      <c r="I988" s="8">
        <v>1825.18</v>
      </c>
      <c r="J988" s="8">
        <f t="shared" ref="J988" si="487">ROUND(J987/$F988,2)</f>
        <v>18390.59</v>
      </c>
    </row>
    <row r="989" spans="1:10" ht="12.75" x14ac:dyDescent="0.2">
      <c r="A989" s="3" t="str">
        <f>A988</f>
        <v>3085</v>
      </c>
      <c r="B989" s="3" t="str">
        <f>B988</f>
        <v>WELDEATON RE-2</v>
      </c>
      <c r="C989" s="51" t="str">
        <f>C988</f>
        <v xml:space="preserve">$ </v>
      </c>
      <c r="D989" s="6" t="s">
        <v>698</v>
      </c>
      <c r="F989" s="17">
        <v>1977</v>
      </c>
      <c r="G989" s="8">
        <v>16527.150000000001</v>
      </c>
      <c r="H989" s="8">
        <v>641.54999999999995</v>
      </c>
      <c r="I989" s="8">
        <v>1891.65</v>
      </c>
      <c r="J989" s="8">
        <f t="shared" ref="G989:J989" si="488">ROUND(J987/$F989,2)</f>
        <v>19060.36</v>
      </c>
    </row>
    <row r="990" spans="1:10" s="19" customFormat="1" ht="12.75" x14ac:dyDescent="0.2">
      <c r="A990" s="3" t="s">
        <v>111</v>
      </c>
      <c r="B990" s="3" t="s">
        <v>650</v>
      </c>
      <c r="C990" s="17" t="s">
        <v>200</v>
      </c>
      <c r="D990" s="2" t="s">
        <v>199</v>
      </c>
      <c r="E990" s="17"/>
      <c r="F990" s="17"/>
      <c r="G990" s="18">
        <v>75.874080410406023</v>
      </c>
      <c r="H990" s="18">
        <v>2.9452828552677794</v>
      </c>
      <c r="I990" s="18">
        <v>8.6843372907520422</v>
      </c>
      <c r="J990" s="18">
        <f>($J987/IC!$H987)*100</f>
        <v>87.503700556425841</v>
      </c>
    </row>
    <row r="991" spans="1:10" ht="12.75" x14ac:dyDescent="0.2">
      <c r="A991" s="3" t="s">
        <v>111</v>
      </c>
      <c r="B991" s="3" t="s">
        <v>650</v>
      </c>
      <c r="C991" s="6"/>
      <c r="D991" s="6"/>
      <c r="E991" s="17"/>
      <c r="F991" s="17"/>
      <c r="G991" s="8"/>
      <c r="H991" s="8"/>
      <c r="I991" s="8"/>
      <c r="J991" s="8"/>
    </row>
    <row r="992" spans="1:10" ht="12.75" x14ac:dyDescent="0.2">
      <c r="A992" s="11" t="s">
        <v>87</v>
      </c>
      <c r="B992" s="11" t="s">
        <v>651</v>
      </c>
      <c r="C992" s="12"/>
      <c r="D992" s="7" t="s">
        <v>233</v>
      </c>
      <c r="E992" s="9" t="s">
        <v>714</v>
      </c>
      <c r="F992" s="9"/>
      <c r="G992" s="13"/>
      <c r="H992" s="13"/>
      <c r="I992" s="13"/>
      <c r="J992" s="13"/>
    </row>
    <row r="993" spans="1:10" s="16" customFormat="1" ht="15" x14ac:dyDescent="0.25">
      <c r="A993" s="3" t="s">
        <v>87</v>
      </c>
      <c r="B993" s="3" t="s">
        <v>651</v>
      </c>
      <c r="C993" s="14" t="s">
        <v>201</v>
      </c>
      <c r="D993" s="15" t="s">
        <v>202</v>
      </c>
      <c r="E993" s="14"/>
      <c r="F993" s="15"/>
      <c r="G993" s="1">
        <v>32389221.849999998</v>
      </c>
      <c r="H993" s="1">
        <v>1409521.62</v>
      </c>
      <c r="I993" s="1">
        <v>2230354.8299999996</v>
      </c>
      <c r="J993" s="1">
        <f t="shared" ref="J993" si="489">SUM(G993:I993)</f>
        <v>36029098.299999997</v>
      </c>
    </row>
    <row r="994" spans="1:10" ht="12.75" x14ac:dyDescent="0.2">
      <c r="A994" s="3" t="s">
        <v>87</v>
      </c>
      <c r="B994" s="3" t="s">
        <v>651</v>
      </c>
      <c r="C994" s="6" t="s">
        <v>201</v>
      </c>
      <c r="D994" s="6" t="s">
        <v>697</v>
      </c>
      <c r="E994" s="17"/>
      <c r="F994" s="17">
        <v>2657.5</v>
      </c>
      <c r="G994" s="8">
        <v>12187.85</v>
      </c>
      <c r="H994" s="8">
        <v>530.39</v>
      </c>
      <c r="I994" s="8">
        <v>839.27</v>
      </c>
      <c r="J994" s="8">
        <f t="shared" ref="J994" si="490">ROUND(J993/$F994,2)</f>
        <v>13557.52</v>
      </c>
    </row>
    <row r="995" spans="1:10" ht="12.75" x14ac:dyDescent="0.2">
      <c r="A995" s="3" t="str">
        <f>A994</f>
        <v>3090</v>
      </c>
      <c r="B995" s="3" t="str">
        <f>B994</f>
        <v>WELDKEENESBURG R</v>
      </c>
      <c r="C995" s="51" t="str">
        <f>C994</f>
        <v xml:space="preserve">$ </v>
      </c>
      <c r="D995" s="6" t="s">
        <v>698</v>
      </c>
      <c r="F995" s="17">
        <v>2785</v>
      </c>
      <c r="G995" s="8">
        <v>11629.88</v>
      </c>
      <c r="H995" s="8">
        <v>506.11</v>
      </c>
      <c r="I995" s="8">
        <v>800.85</v>
      </c>
      <c r="J995" s="8">
        <f t="shared" ref="G995:J995" si="491">ROUND(J993/$F995,2)</f>
        <v>12936.84</v>
      </c>
    </row>
    <row r="996" spans="1:10" s="19" customFormat="1" ht="12.75" x14ac:dyDescent="0.2">
      <c r="A996" s="3" t="s">
        <v>87</v>
      </c>
      <c r="B996" s="3" t="s">
        <v>651</v>
      </c>
      <c r="C996" s="17" t="s">
        <v>200</v>
      </c>
      <c r="D996" s="2" t="s">
        <v>199</v>
      </c>
      <c r="E996" s="17"/>
      <c r="F996" s="17"/>
      <c r="G996" s="18">
        <v>70.14896188237212</v>
      </c>
      <c r="H996" s="18">
        <v>3.0527586878027888</v>
      </c>
      <c r="I996" s="18">
        <v>4.8305290160539789</v>
      </c>
      <c r="J996" s="18">
        <f>($J993/IC!$H993)*100</f>
        <v>78.032249586228886</v>
      </c>
    </row>
    <row r="997" spans="1:10" ht="12.75" x14ac:dyDescent="0.2">
      <c r="A997" s="3" t="s">
        <v>87</v>
      </c>
      <c r="B997" s="3" t="s">
        <v>651</v>
      </c>
      <c r="C997" s="6"/>
      <c r="D997" s="6"/>
      <c r="E997" s="17"/>
      <c r="F997" s="17"/>
      <c r="G997" s="8"/>
      <c r="H997" s="8"/>
      <c r="I997" s="8"/>
      <c r="J997" s="8"/>
    </row>
    <row r="998" spans="1:10" ht="12.75" x14ac:dyDescent="0.2">
      <c r="A998" s="11" t="s">
        <v>23</v>
      </c>
      <c r="B998" s="11" t="s">
        <v>652</v>
      </c>
      <c r="C998" s="12"/>
      <c r="D998" s="7" t="s">
        <v>233</v>
      </c>
      <c r="E998" s="9" t="s">
        <v>240</v>
      </c>
      <c r="F998" s="9"/>
      <c r="G998" s="13"/>
      <c r="H998" s="13"/>
      <c r="I998" s="13"/>
      <c r="J998" s="13"/>
    </row>
    <row r="999" spans="1:10" s="16" customFormat="1" ht="15" x14ac:dyDescent="0.25">
      <c r="A999" s="3" t="s">
        <v>23</v>
      </c>
      <c r="B999" s="3" t="s">
        <v>652</v>
      </c>
      <c r="C999" s="14" t="s">
        <v>201</v>
      </c>
      <c r="D999" s="15" t="s">
        <v>202</v>
      </c>
      <c r="E999" s="14"/>
      <c r="F999" s="15"/>
      <c r="G999" s="1">
        <v>82949353.989999995</v>
      </c>
      <c r="H999" s="1">
        <v>3238255.04</v>
      </c>
      <c r="I999" s="1">
        <v>12002076.369999999</v>
      </c>
      <c r="J999" s="1">
        <f t="shared" ref="J999" si="492">SUM(G999:I999)</f>
        <v>98189685.400000006</v>
      </c>
    </row>
    <row r="1000" spans="1:10" ht="12.75" x14ac:dyDescent="0.2">
      <c r="A1000" s="3" t="s">
        <v>23</v>
      </c>
      <c r="B1000" s="3" t="s">
        <v>652</v>
      </c>
      <c r="C1000" s="6" t="s">
        <v>201</v>
      </c>
      <c r="D1000" s="6" t="s">
        <v>697</v>
      </c>
      <c r="E1000" s="17"/>
      <c r="F1000" s="17">
        <v>8025.4</v>
      </c>
      <c r="G1000" s="8">
        <v>10335.85</v>
      </c>
      <c r="H1000" s="8">
        <v>403.5</v>
      </c>
      <c r="I1000" s="8">
        <v>1495.51</v>
      </c>
      <c r="J1000" s="8">
        <f t="shared" ref="J1000" si="493">ROUND(J999/$F1000,2)</f>
        <v>12234.86</v>
      </c>
    </row>
    <row r="1001" spans="1:10" ht="12.75" x14ac:dyDescent="0.2">
      <c r="A1001" s="3" t="str">
        <f>A1000</f>
        <v>3100</v>
      </c>
      <c r="B1001" s="3" t="str">
        <f>B1000</f>
        <v>WELDWINDSOR RE-4</v>
      </c>
      <c r="C1001" s="51" t="str">
        <f>C1000</f>
        <v xml:space="preserve">$ </v>
      </c>
      <c r="D1001" s="6" t="s">
        <v>698</v>
      </c>
      <c r="F1001" s="17">
        <v>8228</v>
      </c>
      <c r="G1001" s="8">
        <v>10081.35</v>
      </c>
      <c r="H1001" s="8">
        <v>393.57</v>
      </c>
      <c r="I1001" s="8">
        <v>1458.69</v>
      </c>
      <c r="J1001" s="8">
        <f t="shared" ref="G1001:J1001" si="494">ROUND(J999/$F1001,2)</f>
        <v>11933.6</v>
      </c>
    </row>
    <row r="1002" spans="1:10" s="19" customFormat="1" ht="12.75" x14ac:dyDescent="0.2">
      <c r="A1002" s="3" t="s">
        <v>23</v>
      </c>
      <c r="B1002" s="3" t="s">
        <v>652</v>
      </c>
      <c r="C1002" s="17" t="s">
        <v>200</v>
      </c>
      <c r="D1002" s="2" t="s">
        <v>199</v>
      </c>
      <c r="E1002" s="17"/>
      <c r="F1002" s="17"/>
      <c r="G1002" s="18">
        <v>61.34593945147639</v>
      </c>
      <c r="H1002" s="18">
        <v>2.3948805874513148</v>
      </c>
      <c r="I1002" s="18">
        <v>8.8762433324649876</v>
      </c>
      <c r="J1002" s="18">
        <f>($J999/IC!$H999)*100</f>
        <v>72.617063371392703</v>
      </c>
    </row>
    <row r="1003" spans="1:10" ht="12.75" x14ac:dyDescent="0.2">
      <c r="A1003" s="3" t="s">
        <v>23</v>
      </c>
      <c r="B1003" s="3" t="s">
        <v>652</v>
      </c>
      <c r="C1003" s="6"/>
      <c r="D1003" s="6"/>
      <c r="E1003" s="17"/>
      <c r="F1003" s="17"/>
      <c r="G1003" s="8"/>
      <c r="H1003" s="8"/>
      <c r="I1003" s="8"/>
      <c r="J1003" s="8"/>
    </row>
    <row r="1004" spans="1:10" ht="12.75" x14ac:dyDescent="0.2">
      <c r="A1004" s="11" t="s">
        <v>31</v>
      </c>
      <c r="B1004" s="11" t="s">
        <v>653</v>
      </c>
      <c r="C1004" s="12"/>
      <c r="D1004" s="7" t="s">
        <v>233</v>
      </c>
      <c r="E1004" s="9" t="s">
        <v>239</v>
      </c>
      <c r="F1004" s="9"/>
      <c r="G1004" s="13"/>
      <c r="H1004" s="13"/>
      <c r="I1004" s="13"/>
      <c r="J1004" s="13"/>
    </row>
    <row r="1005" spans="1:10" s="16" customFormat="1" ht="15" x14ac:dyDescent="0.25">
      <c r="A1005" s="3" t="s">
        <v>31</v>
      </c>
      <c r="B1005" s="3" t="s">
        <v>653</v>
      </c>
      <c r="C1005" s="14" t="s">
        <v>201</v>
      </c>
      <c r="D1005" s="15" t="s">
        <v>202</v>
      </c>
      <c r="E1005" s="14"/>
      <c r="F1005" s="15"/>
      <c r="G1005" s="1">
        <v>29198658.019999996</v>
      </c>
      <c r="H1005" s="1">
        <v>1363872.81</v>
      </c>
      <c r="I1005" s="1">
        <v>7667801.4899999984</v>
      </c>
      <c r="J1005" s="1">
        <f t="shared" ref="J1005" si="495">SUM(G1005:I1005)</f>
        <v>38230332.319999993</v>
      </c>
    </row>
    <row r="1006" spans="1:10" ht="12.75" x14ac:dyDescent="0.2">
      <c r="A1006" s="3" t="s">
        <v>31</v>
      </c>
      <c r="B1006" s="3" t="s">
        <v>653</v>
      </c>
      <c r="C1006" s="6" t="s">
        <v>201</v>
      </c>
      <c r="D1006" s="6" t="s">
        <v>697</v>
      </c>
      <c r="E1006" s="17"/>
      <c r="F1006" s="17">
        <v>3790.5</v>
      </c>
      <c r="G1006" s="8">
        <v>7703.12</v>
      </c>
      <c r="H1006" s="8">
        <v>359.81</v>
      </c>
      <c r="I1006" s="8">
        <v>2022.9</v>
      </c>
      <c r="J1006" s="8">
        <f t="shared" ref="J1006" si="496">ROUND(J1005/$F1006,2)</f>
        <v>10085.83</v>
      </c>
    </row>
    <row r="1007" spans="1:10" ht="12.75" x14ac:dyDescent="0.2">
      <c r="A1007" s="3" t="str">
        <f>A1006</f>
        <v>3110</v>
      </c>
      <c r="B1007" s="3" t="str">
        <f>B1006</f>
        <v>WELDJOHNSTOWN-MI</v>
      </c>
      <c r="C1007" s="51" t="str">
        <f>C1006</f>
        <v xml:space="preserve">$ </v>
      </c>
      <c r="D1007" s="6" t="s">
        <v>698</v>
      </c>
      <c r="F1007" s="17">
        <v>3869</v>
      </c>
      <c r="G1007" s="8">
        <v>7546.82</v>
      </c>
      <c r="H1007" s="8">
        <v>352.51</v>
      </c>
      <c r="I1007" s="8">
        <v>1981.86</v>
      </c>
      <c r="J1007" s="8">
        <f t="shared" ref="G1007:J1007" si="497">ROUND(J1005/$F1007,2)</f>
        <v>9881.19</v>
      </c>
    </row>
    <row r="1008" spans="1:10" s="19" customFormat="1" ht="12.75" x14ac:dyDescent="0.2">
      <c r="A1008" s="3" t="s">
        <v>31</v>
      </c>
      <c r="B1008" s="3" t="s">
        <v>653</v>
      </c>
      <c r="C1008" s="17" t="s">
        <v>200</v>
      </c>
      <c r="D1008" s="2" t="s">
        <v>199</v>
      </c>
      <c r="E1008" s="17"/>
      <c r="F1008" s="17"/>
      <c r="G1008" s="18">
        <v>37.239637469297641</v>
      </c>
      <c r="H1008" s="18">
        <v>1.739467922253239</v>
      </c>
      <c r="I1008" s="18">
        <v>9.7794271051276311</v>
      </c>
      <c r="J1008" s="18">
        <f>($J1005/IC!$H1005)*100</f>
        <v>48.758532496678512</v>
      </c>
    </row>
    <row r="1009" spans="1:10" ht="12.75" x14ac:dyDescent="0.2">
      <c r="A1009" s="3" t="s">
        <v>31</v>
      </c>
      <c r="B1009" s="3" t="s">
        <v>653</v>
      </c>
      <c r="C1009" s="6"/>
      <c r="D1009" s="6"/>
      <c r="E1009" s="17"/>
      <c r="F1009" s="17"/>
      <c r="G1009" s="8"/>
      <c r="H1009" s="8"/>
      <c r="I1009" s="8"/>
      <c r="J1009" s="8"/>
    </row>
    <row r="1010" spans="1:10" ht="12.75" x14ac:dyDescent="0.2">
      <c r="A1010" s="11" t="s">
        <v>173</v>
      </c>
      <c r="B1010" s="11" t="s">
        <v>654</v>
      </c>
      <c r="C1010" s="12"/>
      <c r="D1010" s="7" t="s">
        <v>233</v>
      </c>
      <c r="E1010" s="9" t="s">
        <v>238</v>
      </c>
      <c r="F1010" s="9"/>
      <c r="G1010" s="13"/>
      <c r="H1010" s="13"/>
      <c r="I1010" s="13"/>
      <c r="J1010" s="13"/>
    </row>
    <row r="1011" spans="1:10" s="16" customFormat="1" ht="15" x14ac:dyDescent="0.25">
      <c r="A1011" s="3" t="s">
        <v>173</v>
      </c>
      <c r="B1011" s="3" t="s">
        <v>654</v>
      </c>
      <c r="C1011" s="14" t="s">
        <v>201</v>
      </c>
      <c r="D1011" s="15" t="s">
        <v>202</v>
      </c>
      <c r="E1011" s="14"/>
      <c r="F1011" s="15"/>
      <c r="G1011" s="1">
        <v>126989896.44</v>
      </c>
      <c r="H1011" s="1">
        <v>6184376.0700000003</v>
      </c>
      <c r="I1011" s="1">
        <v>40847021.68</v>
      </c>
      <c r="J1011" s="1">
        <f t="shared" ref="J1011" si="498">SUM(G1011:I1011)</f>
        <v>174021294.19</v>
      </c>
    </row>
    <row r="1012" spans="1:10" ht="12.75" x14ac:dyDescent="0.2">
      <c r="A1012" s="3" t="s">
        <v>173</v>
      </c>
      <c r="B1012" s="3" t="s">
        <v>654</v>
      </c>
      <c r="C1012" s="6" t="s">
        <v>201</v>
      </c>
      <c r="D1012" s="6" t="s">
        <v>697</v>
      </c>
      <c r="E1012" s="17"/>
      <c r="F1012" s="17">
        <v>22333.9</v>
      </c>
      <c r="G1012" s="8">
        <v>5685.97</v>
      </c>
      <c r="H1012" s="8">
        <v>276.91000000000003</v>
      </c>
      <c r="I1012" s="8">
        <v>1828.92</v>
      </c>
      <c r="J1012" s="8">
        <f t="shared" ref="J1012" si="499">ROUND(J1011/$F1012,2)</f>
        <v>7791.8</v>
      </c>
    </row>
    <row r="1013" spans="1:10" ht="12.75" x14ac:dyDescent="0.2">
      <c r="A1013" s="3" t="str">
        <f>A1012</f>
        <v>3120</v>
      </c>
      <c r="B1013" s="3" t="str">
        <f>B1012</f>
        <v>WELDGREELEY 6</v>
      </c>
      <c r="C1013" s="51" t="str">
        <f>C1012</f>
        <v xml:space="preserve">$ </v>
      </c>
      <c r="D1013" s="6" t="s">
        <v>698</v>
      </c>
      <c r="F1013" s="17">
        <v>22373</v>
      </c>
      <c r="G1013" s="8">
        <v>5676.03</v>
      </c>
      <c r="H1013" s="8">
        <v>276.42</v>
      </c>
      <c r="I1013" s="8">
        <v>1825.73</v>
      </c>
      <c r="J1013" s="8">
        <f t="shared" ref="G1013:J1013" si="500">ROUND(J1011/$F1013,2)</f>
        <v>7778.18</v>
      </c>
    </row>
    <row r="1014" spans="1:10" s="19" customFormat="1" ht="12.75" x14ac:dyDescent="0.2">
      <c r="A1014" s="3" t="s">
        <v>173</v>
      </c>
      <c r="B1014" s="3" t="s">
        <v>654</v>
      </c>
      <c r="C1014" s="17" t="s">
        <v>200</v>
      </c>
      <c r="D1014" s="2" t="s">
        <v>199</v>
      </c>
      <c r="E1014" s="17"/>
      <c r="F1014" s="17"/>
      <c r="G1014" s="18">
        <v>32.138288580974169</v>
      </c>
      <c r="H1014" s="18">
        <v>1.5651265841045749</v>
      </c>
      <c r="I1014" s="18">
        <v>10.337463114991955</v>
      </c>
      <c r="J1014" s="18">
        <f>($J1011/IC!$H1011)*100</f>
        <v>44.0408782800707</v>
      </c>
    </row>
    <row r="1015" spans="1:10" ht="12.75" x14ac:dyDescent="0.2">
      <c r="A1015" s="3" t="s">
        <v>173</v>
      </c>
      <c r="B1015" s="3" t="s">
        <v>654</v>
      </c>
      <c r="C1015" s="6"/>
      <c r="D1015" s="6"/>
      <c r="E1015" s="17"/>
      <c r="F1015" s="17"/>
      <c r="G1015" s="8"/>
      <c r="H1015" s="8"/>
      <c r="I1015" s="8"/>
      <c r="J1015" s="8"/>
    </row>
    <row r="1016" spans="1:10" ht="12.75" x14ac:dyDescent="0.2">
      <c r="A1016" s="11" t="s">
        <v>65</v>
      </c>
      <c r="B1016" s="11" t="s">
        <v>655</v>
      </c>
      <c r="C1016" s="12"/>
      <c r="D1016" s="7" t="s">
        <v>233</v>
      </c>
      <c r="E1016" s="9" t="s">
        <v>237</v>
      </c>
      <c r="F1016" s="9"/>
      <c r="G1016" s="13"/>
      <c r="H1016" s="13"/>
      <c r="I1016" s="13"/>
      <c r="J1016" s="13"/>
    </row>
    <row r="1017" spans="1:10" s="16" customFormat="1" ht="15" x14ac:dyDescent="0.25">
      <c r="A1017" s="3" t="s">
        <v>65</v>
      </c>
      <c r="B1017" s="3" t="s">
        <v>655</v>
      </c>
      <c r="C1017" s="14" t="s">
        <v>201</v>
      </c>
      <c r="D1017" s="15" t="s">
        <v>202</v>
      </c>
      <c r="E1017" s="14"/>
      <c r="F1017" s="15"/>
      <c r="G1017" s="1">
        <v>21387645.710000001</v>
      </c>
      <c r="H1017" s="1">
        <v>891727.47</v>
      </c>
      <c r="I1017" s="1">
        <v>2561040.8600000003</v>
      </c>
      <c r="J1017" s="1">
        <f t="shared" ref="J1017" si="501">SUM(G1017:I1017)</f>
        <v>24840414.039999999</v>
      </c>
    </row>
    <row r="1018" spans="1:10" ht="12.75" x14ac:dyDescent="0.2">
      <c r="A1018" s="3" t="s">
        <v>65</v>
      </c>
      <c r="B1018" s="3" t="s">
        <v>655</v>
      </c>
      <c r="C1018" s="6" t="s">
        <v>201</v>
      </c>
      <c r="D1018" s="6" t="s">
        <v>697</v>
      </c>
      <c r="E1018" s="17"/>
      <c r="F1018" s="17">
        <v>1135.5</v>
      </c>
      <c r="G1018" s="8">
        <v>18835.439999999999</v>
      </c>
      <c r="H1018" s="8">
        <v>785.32</v>
      </c>
      <c r="I1018" s="8">
        <v>2255.4299999999998</v>
      </c>
      <c r="J1018" s="8">
        <f t="shared" ref="J1018" si="502">ROUND(J1017/$F1018,2)</f>
        <v>21876.19</v>
      </c>
    </row>
    <row r="1019" spans="1:10" ht="12.75" x14ac:dyDescent="0.2">
      <c r="A1019" s="3" t="str">
        <f>A1018</f>
        <v>3130</v>
      </c>
      <c r="B1019" s="3" t="str">
        <f>B1018</f>
        <v>WELDPLATTE VALLE</v>
      </c>
      <c r="C1019" s="51" t="str">
        <f>C1018</f>
        <v xml:space="preserve">$ </v>
      </c>
      <c r="D1019" s="6" t="s">
        <v>698</v>
      </c>
      <c r="F1019" s="17">
        <v>1094</v>
      </c>
      <c r="G1019" s="8">
        <v>19549.95</v>
      </c>
      <c r="H1019" s="8">
        <v>815.11</v>
      </c>
      <c r="I1019" s="8">
        <v>2340.9899999999998</v>
      </c>
      <c r="J1019" s="8">
        <f t="shared" ref="G1019:J1019" si="503">ROUND(J1017/$F1019,2)</f>
        <v>22706.05</v>
      </c>
    </row>
    <row r="1020" spans="1:10" s="19" customFormat="1" ht="12.75" x14ac:dyDescent="0.2">
      <c r="A1020" s="3" t="s">
        <v>65</v>
      </c>
      <c r="B1020" s="3" t="s">
        <v>655</v>
      </c>
      <c r="C1020" s="17" t="s">
        <v>200</v>
      </c>
      <c r="D1020" s="2" t="s">
        <v>199</v>
      </c>
      <c r="E1020" s="17"/>
      <c r="F1020" s="17"/>
      <c r="G1020" s="18">
        <v>79.836838146463535</v>
      </c>
      <c r="H1020" s="18">
        <v>3.3286834211892047</v>
      </c>
      <c r="I1020" s="18">
        <v>9.5599771661964663</v>
      </c>
      <c r="J1020" s="18">
        <f>($J1017/IC!$H1017)*100</f>
        <v>92.725498733849193</v>
      </c>
    </row>
    <row r="1021" spans="1:10" ht="12.75" x14ac:dyDescent="0.2">
      <c r="A1021" s="3" t="s">
        <v>65</v>
      </c>
      <c r="B1021" s="3" t="s">
        <v>655</v>
      </c>
      <c r="C1021" s="6"/>
      <c r="D1021" s="6"/>
      <c r="E1021" s="17"/>
      <c r="F1021" s="17"/>
      <c r="G1021" s="8"/>
      <c r="H1021" s="8"/>
      <c r="I1021" s="8"/>
      <c r="J1021" s="8"/>
    </row>
    <row r="1022" spans="1:10" ht="12.75" x14ac:dyDescent="0.2">
      <c r="A1022" s="21" t="s">
        <v>99</v>
      </c>
      <c r="B1022" s="11" t="s">
        <v>656</v>
      </c>
      <c r="C1022" s="12"/>
      <c r="D1022" s="7" t="s">
        <v>233</v>
      </c>
      <c r="E1022" s="9" t="s">
        <v>715</v>
      </c>
      <c r="F1022" s="9"/>
      <c r="G1022" s="13"/>
      <c r="H1022" s="13"/>
      <c r="I1022" s="13"/>
      <c r="J1022" s="13"/>
    </row>
    <row r="1023" spans="1:10" s="16" customFormat="1" ht="15" x14ac:dyDescent="0.25">
      <c r="A1023" s="21" t="s">
        <v>99</v>
      </c>
      <c r="B1023" s="3" t="s">
        <v>656</v>
      </c>
      <c r="C1023" s="14" t="s">
        <v>201</v>
      </c>
      <c r="D1023" s="15" t="s">
        <v>202</v>
      </c>
      <c r="E1023" s="14"/>
      <c r="F1023" s="15"/>
      <c r="G1023" s="1">
        <v>26938586.420000002</v>
      </c>
      <c r="H1023" s="1">
        <v>1274608.31</v>
      </c>
      <c r="I1023" s="1">
        <v>2261059.0700000003</v>
      </c>
      <c r="J1023" s="1">
        <f t="shared" ref="J1023" si="504">SUM(G1023:I1023)</f>
        <v>30474253.800000001</v>
      </c>
    </row>
    <row r="1024" spans="1:10" ht="12.75" x14ac:dyDescent="0.2">
      <c r="A1024" s="21" t="s">
        <v>99</v>
      </c>
      <c r="B1024" s="3" t="s">
        <v>656</v>
      </c>
      <c r="C1024" s="6" t="s">
        <v>201</v>
      </c>
      <c r="D1024" s="6" t="s">
        <v>697</v>
      </c>
      <c r="E1024" s="17"/>
      <c r="F1024" s="17">
        <v>2397.5</v>
      </c>
      <c r="G1024" s="8">
        <v>11236.12</v>
      </c>
      <c r="H1024" s="8">
        <v>531.64</v>
      </c>
      <c r="I1024" s="8">
        <v>943.09</v>
      </c>
      <c r="J1024" s="8">
        <f t="shared" ref="J1024" si="505">ROUND(J1023/$F1024,2)</f>
        <v>12710.85</v>
      </c>
    </row>
    <row r="1025" spans="1:10" ht="12.75" x14ac:dyDescent="0.2">
      <c r="A1025" s="3" t="str">
        <f>A1024</f>
        <v>3140</v>
      </c>
      <c r="B1025" s="3" t="str">
        <f>B1024</f>
        <v xml:space="preserve">WELDWELD COUNTY </v>
      </c>
      <c r="C1025" s="51" t="str">
        <f>C1024</f>
        <v xml:space="preserve">$ </v>
      </c>
      <c r="D1025" s="6" t="s">
        <v>698</v>
      </c>
      <c r="F1025" s="17">
        <v>2522</v>
      </c>
      <c r="G1025" s="8">
        <v>10681.44</v>
      </c>
      <c r="H1025" s="8">
        <v>505.4</v>
      </c>
      <c r="I1025" s="8">
        <v>896.53</v>
      </c>
      <c r="J1025" s="8">
        <f t="shared" ref="G1025:J1025" si="506">ROUND(J1023/$F1025,2)</f>
        <v>12083.37</v>
      </c>
    </row>
    <row r="1026" spans="1:10" s="19" customFormat="1" ht="12.75" x14ac:dyDescent="0.2">
      <c r="A1026" s="21" t="s">
        <v>99</v>
      </c>
      <c r="B1026" s="3" t="s">
        <v>656</v>
      </c>
      <c r="C1026" s="17" t="s">
        <v>200</v>
      </c>
      <c r="D1026" s="2" t="s">
        <v>199</v>
      </c>
      <c r="E1026" s="17"/>
      <c r="F1026" s="17"/>
      <c r="G1026" s="18">
        <v>61.855540701910265</v>
      </c>
      <c r="H1026" s="18">
        <v>2.9267157886081114</v>
      </c>
      <c r="I1026" s="18">
        <v>5.1917732116030004</v>
      </c>
      <c r="J1026" s="18">
        <f>($J1023/IC!$H1023)*100</f>
        <v>69.974029702121371</v>
      </c>
    </row>
    <row r="1027" spans="1:10" ht="12.75" x14ac:dyDescent="0.2">
      <c r="A1027" s="21" t="s">
        <v>99</v>
      </c>
      <c r="B1027" s="3" t="s">
        <v>656</v>
      </c>
      <c r="C1027" s="6"/>
      <c r="D1027" s="6"/>
      <c r="E1027" s="17"/>
      <c r="F1027" s="17"/>
      <c r="G1027" s="8"/>
      <c r="H1027" s="8"/>
      <c r="I1027" s="8"/>
      <c r="J1027" s="8"/>
    </row>
    <row r="1028" spans="1:10" ht="12.75" x14ac:dyDescent="0.2">
      <c r="A1028" s="11" t="s">
        <v>172</v>
      </c>
      <c r="B1028" s="11" t="s">
        <v>657</v>
      </c>
      <c r="C1028" s="12"/>
      <c r="D1028" s="7" t="s">
        <v>233</v>
      </c>
      <c r="E1028" s="9" t="s">
        <v>236</v>
      </c>
      <c r="F1028" s="9"/>
      <c r="G1028" s="13"/>
      <c r="H1028" s="13"/>
      <c r="I1028" s="13"/>
      <c r="J1028" s="13"/>
    </row>
    <row r="1029" spans="1:10" s="16" customFormat="1" ht="15" x14ac:dyDescent="0.25">
      <c r="A1029" s="3" t="s">
        <v>172</v>
      </c>
      <c r="B1029" s="3" t="s">
        <v>657</v>
      </c>
      <c r="C1029" s="14" t="s">
        <v>201</v>
      </c>
      <c r="D1029" s="15" t="s">
        <v>202</v>
      </c>
      <c r="E1029" s="14"/>
      <c r="F1029" s="15"/>
      <c r="G1029" s="1">
        <v>11249522.120000001</v>
      </c>
      <c r="H1029" s="1">
        <v>467175.37</v>
      </c>
      <c r="I1029" s="1">
        <v>1445236.55</v>
      </c>
      <c r="J1029" s="1">
        <f t="shared" ref="J1029" si="507">SUM(G1029:I1029)</f>
        <v>13161934.040000001</v>
      </c>
    </row>
    <row r="1030" spans="1:10" ht="12.75" x14ac:dyDescent="0.2">
      <c r="A1030" s="3" t="s">
        <v>172</v>
      </c>
      <c r="B1030" s="3" t="s">
        <v>657</v>
      </c>
      <c r="C1030" s="6" t="s">
        <v>201</v>
      </c>
      <c r="D1030" s="6" t="s">
        <v>697</v>
      </c>
      <c r="E1030" s="17"/>
      <c r="F1030" s="17">
        <v>1033</v>
      </c>
      <c r="G1030" s="8">
        <v>10890.15</v>
      </c>
      <c r="H1030" s="8">
        <v>452.25</v>
      </c>
      <c r="I1030" s="8">
        <v>1399.07</v>
      </c>
      <c r="J1030" s="8">
        <f t="shared" ref="J1030" si="508">ROUND(J1029/$F1030,2)</f>
        <v>12741.47</v>
      </c>
    </row>
    <row r="1031" spans="1:10" ht="12.75" x14ac:dyDescent="0.2">
      <c r="A1031" s="3" t="str">
        <f>A1030</f>
        <v>3145</v>
      </c>
      <c r="B1031" s="3" t="str">
        <f>B1030</f>
        <v>WELDAULT-HIGHLAN</v>
      </c>
      <c r="C1031" s="51" t="str">
        <f>C1030</f>
        <v xml:space="preserve">$ </v>
      </c>
      <c r="D1031" s="6" t="s">
        <v>698</v>
      </c>
      <c r="F1031" s="17">
        <v>993</v>
      </c>
      <c r="G1031" s="8">
        <v>11328.82</v>
      </c>
      <c r="H1031" s="8">
        <v>470.47</v>
      </c>
      <c r="I1031" s="8">
        <v>1455.42</v>
      </c>
      <c r="J1031" s="8">
        <f t="shared" ref="G1031:J1031" si="509">ROUND(J1029/$F1031,2)</f>
        <v>13254.72</v>
      </c>
    </row>
    <row r="1032" spans="1:10" s="19" customFormat="1" ht="12.75" x14ac:dyDescent="0.2">
      <c r="A1032" s="3" t="s">
        <v>172</v>
      </c>
      <c r="B1032" s="3" t="s">
        <v>657</v>
      </c>
      <c r="C1032" s="17" t="s">
        <v>200</v>
      </c>
      <c r="D1032" s="2" t="s">
        <v>199</v>
      </c>
      <c r="E1032" s="17"/>
      <c r="F1032" s="17"/>
      <c r="G1032" s="18">
        <v>72.605982153846767</v>
      </c>
      <c r="H1032" s="18">
        <v>3.0152148878068745</v>
      </c>
      <c r="I1032" s="18">
        <v>9.3277579294530106</v>
      </c>
      <c r="J1032" s="18">
        <f>($J1029/IC!$H1029)*100</f>
        <v>84.948954971106645</v>
      </c>
    </row>
    <row r="1033" spans="1:10" ht="12.75" x14ac:dyDescent="0.2">
      <c r="A1033" s="3" t="s">
        <v>172</v>
      </c>
      <c r="B1033" s="3" t="s">
        <v>657</v>
      </c>
      <c r="C1033" s="6"/>
      <c r="D1033" s="6"/>
      <c r="E1033" s="17"/>
      <c r="F1033" s="17"/>
      <c r="G1033" s="8"/>
      <c r="H1033" s="8"/>
      <c r="I1033" s="8"/>
      <c r="J1033" s="8"/>
    </row>
    <row r="1034" spans="1:10" ht="12.75" x14ac:dyDescent="0.2">
      <c r="A1034" s="11" t="s">
        <v>146</v>
      </c>
      <c r="B1034" s="11" t="s">
        <v>658</v>
      </c>
      <c r="C1034" s="12"/>
      <c r="D1034" s="7" t="s">
        <v>233</v>
      </c>
      <c r="E1034" s="9" t="s">
        <v>235</v>
      </c>
      <c r="F1034" s="9"/>
      <c r="G1034" s="13"/>
      <c r="H1034" s="13"/>
      <c r="I1034" s="13"/>
      <c r="J1034" s="13"/>
    </row>
    <row r="1035" spans="1:10" s="16" customFormat="1" ht="15" x14ac:dyDescent="0.25">
      <c r="A1035" s="3" t="s">
        <v>146</v>
      </c>
      <c r="B1035" s="3" t="s">
        <v>658</v>
      </c>
      <c r="C1035" s="14" t="s">
        <v>201</v>
      </c>
      <c r="D1035" s="15" t="s">
        <v>202</v>
      </c>
      <c r="E1035" s="14"/>
      <c r="F1035" s="15"/>
      <c r="G1035" s="1">
        <v>4334158.5300000012</v>
      </c>
      <c r="H1035" s="1">
        <v>175660.42</v>
      </c>
      <c r="I1035" s="1">
        <v>270970.89</v>
      </c>
      <c r="J1035" s="1">
        <f t="shared" ref="J1035" si="510">SUM(G1035:I1035)</f>
        <v>4780789.8400000008</v>
      </c>
    </row>
    <row r="1036" spans="1:10" ht="12.75" x14ac:dyDescent="0.2">
      <c r="A1036" s="3" t="s">
        <v>146</v>
      </c>
      <c r="B1036" s="3" t="s">
        <v>658</v>
      </c>
      <c r="C1036" s="6" t="s">
        <v>201</v>
      </c>
      <c r="D1036" s="6" t="s">
        <v>697</v>
      </c>
      <c r="E1036" s="17"/>
      <c r="F1036" s="17">
        <v>177.8</v>
      </c>
      <c r="G1036" s="8">
        <v>24376.59</v>
      </c>
      <c r="H1036" s="8">
        <v>987.97</v>
      </c>
      <c r="I1036" s="8">
        <v>1524.02</v>
      </c>
      <c r="J1036" s="8">
        <f t="shared" ref="J1036" si="511">ROUND(J1035/$F1036,2)</f>
        <v>26888.58</v>
      </c>
    </row>
    <row r="1037" spans="1:10" ht="12.75" x14ac:dyDescent="0.2">
      <c r="A1037" s="3" t="str">
        <f>A1036</f>
        <v>3146</v>
      </c>
      <c r="B1037" s="3" t="str">
        <f>B1036</f>
        <v>WELDBRIGGSDALE R</v>
      </c>
      <c r="C1037" s="51" t="str">
        <f>C1036</f>
        <v xml:space="preserve">$ </v>
      </c>
      <c r="D1037" s="6" t="s">
        <v>698</v>
      </c>
      <c r="F1037" s="17">
        <v>177</v>
      </c>
      <c r="G1037" s="8">
        <v>24486.77</v>
      </c>
      <c r="H1037" s="8">
        <v>992.43</v>
      </c>
      <c r="I1037" s="8">
        <v>1530.91</v>
      </c>
      <c r="J1037" s="8">
        <f t="shared" ref="G1037:J1037" si="512">ROUND(J1035/$F1037,2)</f>
        <v>27010.11</v>
      </c>
    </row>
    <row r="1038" spans="1:10" s="19" customFormat="1" ht="12.75" x14ac:dyDescent="0.2">
      <c r="A1038" s="3" t="s">
        <v>146</v>
      </c>
      <c r="B1038" s="3" t="s">
        <v>658</v>
      </c>
      <c r="C1038" s="17" t="s">
        <v>200</v>
      </c>
      <c r="D1038" s="2" t="s">
        <v>199</v>
      </c>
      <c r="E1038" s="17"/>
      <c r="F1038" s="17"/>
      <c r="G1038" s="18">
        <v>85.627983805799857</v>
      </c>
      <c r="H1038" s="18">
        <v>3.4704424157461538</v>
      </c>
      <c r="I1038" s="18">
        <v>5.3534476923628285</v>
      </c>
      <c r="J1038" s="18">
        <f>($J1035/IC!$H1035)*100</f>
        <v>94.451873913908827</v>
      </c>
    </row>
    <row r="1039" spans="1:10" ht="12.75" x14ac:dyDescent="0.2">
      <c r="A1039" s="3" t="s">
        <v>146</v>
      </c>
      <c r="B1039" s="3" t="s">
        <v>658</v>
      </c>
      <c r="C1039" s="6"/>
      <c r="D1039" s="6"/>
      <c r="E1039" s="17"/>
      <c r="F1039" s="17"/>
      <c r="G1039" s="8"/>
      <c r="H1039" s="8"/>
      <c r="I1039" s="8"/>
      <c r="J1039" s="8"/>
    </row>
    <row r="1040" spans="1:10" ht="12.75" x14ac:dyDescent="0.2">
      <c r="A1040" s="11" t="s">
        <v>69</v>
      </c>
      <c r="B1040" s="11" t="s">
        <v>659</v>
      </c>
      <c r="C1040" s="12"/>
      <c r="D1040" s="7" t="s">
        <v>233</v>
      </c>
      <c r="E1040" s="9" t="s">
        <v>234</v>
      </c>
      <c r="F1040" s="9"/>
      <c r="G1040" s="13"/>
      <c r="H1040" s="13"/>
      <c r="I1040" s="13"/>
      <c r="J1040" s="13"/>
    </row>
    <row r="1041" spans="1:10" s="16" customFormat="1" ht="15" x14ac:dyDescent="0.25">
      <c r="A1041" s="3" t="s">
        <v>69</v>
      </c>
      <c r="B1041" s="3" t="s">
        <v>659</v>
      </c>
      <c r="C1041" s="14" t="s">
        <v>201</v>
      </c>
      <c r="D1041" s="15" t="s">
        <v>202</v>
      </c>
      <c r="E1041" s="14"/>
      <c r="F1041" s="15"/>
      <c r="G1041" s="1">
        <v>2969802.1900000004</v>
      </c>
      <c r="H1041" s="1">
        <v>106641.02</v>
      </c>
      <c r="I1041" s="1">
        <v>485128.41000000003</v>
      </c>
      <c r="J1041" s="1">
        <f t="shared" ref="J1041" si="513">SUM(G1041:I1041)</f>
        <v>3561571.6200000006</v>
      </c>
    </row>
    <row r="1042" spans="1:10" ht="12.75" x14ac:dyDescent="0.2">
      <c r="A1042" s="3" t="s">
        <v>69</v>
      </c>
      <c r="B1042" s="3" t="s">
        <v>659</v>
      </c>
      <c r="C1042" s="6" t="s">
        <v>201</v>
      </c>
      <c r="D1042" s="6" t="s">
        <v>697</v>
      </c>
      <c r="E1042" s="17"/>
      <c r="F1042" s="17">
        <v>199.3</v>
      </c>
      <c r="G1042" s="8">
        <v>14901.17</v>
      </c>
      <c r="H1042" s="8">
        <v>535.08000000000004</v>
      </c>
      <c r="I1042" s="8">
        <v>2434.16</v>
      </c>
      <c r="J1042" s="8">
        <f t="shared" ref="J1042" si="514">ROUND(J1041/$F1042,2)</f>
        <v>17870.400000000001</v>
      </c>
    </row>
    <row r="1043" spans="1:10" ht="12.75" x14ac:dyDescent="0.2">
      <c r="A1043" s="3" t="str">
        <f>A1042</f>
        <v>3147</v>
      </c>
      <c r="B1043" s="3" t="str">
        <f>B1042</f>
        <v>WELDPRAIRIE RE-1</v>
      </c>
      <c r="C1043" s="51" t="str">
        <f>C1042</f>
        <v xml:space="preserve">$ </v>
      </c>
      <c r="D1043" s="6" t="s">
        <v>698</v>
      </c>
      <c r="F1043" s="17">
        <v>189</v>
      </c>
      <c r="G1043" s="8">
        <v>15713.24</v>
      </c>
      <c r="H1043" s="8">
        <v>564.24</v>
      </c>
      <c r="I1043" s="8">
        <v>2566.8200000000002</v>
      </c>
      <c r="J1043" s="8">
        <f t="shared" ref="G1043:J1043" si="515">ROUND(J1041/$F1043,2)</f>
        <v>18844.29</v>
      </c>
    </row>
    <row r="1044" spans="1:10" s="19" customFormat="1" ht="12.75" x14ac:dyDescent="0.2">
      <c r="A1044" s="3" t="s">
        <v>69</v>
      </c>
      <c r="B1044" s="3" t="s">
        <v>659</v>
      </c>
      <c r="C1044" s="17" t="s">
        <v>200</v>
      </c>
      <c r="D1044" s="2" t="s">
        <v>199</v>
      </c>
      <c r="E1044" s="17"/>
      <c r="F1044" s="17"/>
      <c r="G1044" s="18">
        <v>72.112731400825908</v>
      </c>
      <c r="H1044" s="18">
        <v>2.5894570545690461</v>
      </c>
      <c r="I1044" s="18">
        <v>11.7798871733069</v>
      </c>
      <c r="J1044" s="18">
        <f>($J1041/IC!$H1041)*100</f>
        <v>86.48207562870185</v>
      </c>
    </row>
    <row r="1045" spans="1:10" ht="12.75" x14ac:dyDescent="0.2">
      <c r="A1045" s="3" t="s">
        <v>69</v>
      </c>
      <c r="B1045" s="3" t="s">
        <v>659</v>
      </c>
      <c r="C1045" s="6"/>
      <c r="D1045" s="6"/>
      <c r="E1045" s="17"/>
      <c r="F1045" s="17"/>
      <c r="G1045" s="8"/>
      <c r="H1045" s="8"/>
      <c r="I1045" s="8"/>
      <c r="J1045" s="8"/>
    </row>
    <row r="1046" spans="1:10" ht="12.75" x14ac:dyDescent="0.2">
      <c r="A1046" s="11" t="s">
        <v>187</v>
      </c>
      <c r="B1046" s="11" t="s">
        <v>660</v>
      </c>
      <c r="C1046" s="12"/>
      <c r="D1046" s="7" t="s">
        <v>233</v>
      </c>
      <c r="E1046" s="9" t="s">
        <v>232</v>
      </c>
      <c r="F1046" s="9"/>
      <c r="G1046" s="13"/>
      <c r="H1046" s="13"/>
      <c r="I1046" s="13"/>
      <c r="J1046" s="13"/>
    </row>
    <row r="1047" spans="1:10" s="16" customFormat="1" ht="15" x14ac:dyDescent="0.25">
      <c r="A1047" s="3" t="s">
        <v>187</v>
      </c>
      <c r="B1047" s="3" t="s">
        <v>660</v>
      </c>
      <c r="C1047" s="14" t="s">
        <v>201</v>
      </c>
      <c r="D1047" s="15" t="s">
        <v>202</v>
      </c>
      <c r="E1047" s="14"/>
      <c r="F1047" s="15"/>
      <c r="G1047" s="1">
        <v>1713419.91</v>
      </c>
      <c r="H1047" s="1">
        <v>86845.06</v>
      </c>
      <c r="I1047" s="1">
        <v>177944.59</v>
      </c>
      <c r="J1047" s="1">
        <f t="shared" ref="J1047" si="516">SUM(G1047:I1047)</f>
        <v>1978209.56</v>
      </c>
    </row>
    <row r="1048" spans="1:10" ht="12.75" x14ac:dyDescent="0.2">
      <c r="A1048" s="3" t="s">
        <v>187</v>
      </c>
      <c r="B1048" s="3" t="s">
        <v>660</v>
      </c>
      <c r="C1048" s="6" t="s">
        <v>201</v>
      </c>
      <c r="D1048" s="6" t="s">
        <v>697</v>
      </c>
      <c r="E1048" s="17"/>
      <c r="F1048" s="17">
        <v>64.3</v>
      </c>
      <c r="G1048" s="8">
        <v>26647.279999999999</v>
      </c>
      <c r="H1048" s="8">
        <v>1350.62</v>
      </c>
      <c r="I1048" s="8">
        <v>2767.41</v>
      </c>
      <c r="J1048" s="8">
        <f t="shared" ref="J1048" si="517">ROUND(J1047/$F1048,2)</f>
        <v>30765.31</v>
      </c>
    </row>
    <row r="1049" spans="1:10" ht="12.75" x14ac:dyDescent="0.2">
      <c r="A1049" s="3" t="str">
        <f>A1048</f>
        <v>3148</v>
      </c>
      <c r="B1049" s="3" t="str">
        <f>B1048</f>
        <v>WELDPAWNEE RE-12</v>
      </c>
      <c r="C1049" s="51" t="str">
        <f>C1048</f>
        <v xml:space="preserve">$ </v>
      </c>
      <c r="D1049" s="6" t="s">
        <v>698</v>
      </c>
      <c r="F1049" s="17">
        <v>67</v>
      </c>
      <c r="G1049" s="8">
        <v>25573.43</v>
      </c>
      <c r="H1049" s="8">
        <v>1296.19</v>
      </c>
      <c r="I1049" s="8">
        <v>2655.89</v>
      </c>
      <c r="J1049" s="8">
        <f t="shared" ref="G1049:J1049" si="518">ROUND(J1047/$F1049,2)</f>
        <v>29525.52</v>
      </c>
    </row>
    <row r="1050" spans="1:10" s="19" customFormat="1" ht="12.75" x14ac:dyDescent="0.2">
      <c r="A1050" s="3" t="s">
        <v>187</v>
      </c>
      <c r="B1050" s="3" t="s">
        <v>660</v>
      </c>
      <c r="C1050" s="17" t="s">
        <v>200</v>
      </c>
      <c r="D1050" s="2" t="s">
        <v>199</v>
      </c>
      <c r="E1050" s="17"/>
      <c r="F1050" s="17"/>
      <c r="G1050" s="18">
        <v>74.641304432205246</v>
      </c>
      <c r="H1050" s="18">
        <v>3.7832107144670282</v>
      </c>
      <c r="I1050" s="18">
        <v>7.7517578946855741</v>
      </c>
      <c r="J1050" s="18">
        <f>($J1047/IC!$H1047)*100</f>
        <v>86.176273041357859</v>
      </c>
    </row>
    <row r="1051" spans="1:10" ht="12.75" x14ac:dyDescent="0.2">
      <c r="A1051" s="3" t="s">
        <v>187</v>
      </c>
      <c r="B1051" s="3" t="s">
        <v>660</v>
      </c>
      <c r="C1051" s="6"/>
      <c r="D1051" s="6"/>
      <c r="E1051" s="17"/>
      <c r="F1051" s="17"/>
      <c r="G1051" s="8"/>
      <c r="H1051" s="8"/>
      <c r="I1051" s="8"/>
      <c r="J1051" s="8"/>
    </row>
    <row r="1052" spans="1:10" ht="12.75" x14ac:dyDescent="0.2">
      <c r="A1052" s="11" t="s">
        <v>49</v>
      </c>
      <c r="B1052" s="11" t="s">
        <v>661</v>
      </c>
      <c r="C1052" s="12"/>
      <c r="D1052" s="7" t="s">
        <v>228</v>
      </c>
      <c r="E1052" s="9" t="s">
        <v>231</v>
      </c>
      <c r="F1052" s="9"/>
      <c r="G1052" s="13"/>
      <c r="H1052" s="13"/>
      <c r="I1052" s="13"/>
      <c r="J1052" s="13"/>
    </row>
    <row r="1053" spans="1:10" s="16" customFormat="1" ht="15" x14ac:dyDescent="0.25">
      <c r="A1053" s="3" t="s">
        <v>49</v>
      </c>
      <c r="B1053" s="3" t="s">
        <v>661</v>
      </c>
      <c r="C1053" s="14" t="s">
        <v>201</v>
      </c>
      <c r="D1053" s="15" t="s">
        <v>202</v>
      </c>
      <c r="E1053" s="14"/>
      <c r="F1053" s="15"/>
      <c r="G1053" s="1">
        <v>5551701.4099999992</v>
      </c>
      <c r="H1053" s="1">
        <v>527376.27</v>
      </c>
      <c r="I1053" s="1">
        <v>843959.82000000007</v>
      </c>
      <c r="J1053" s="1">
        <f t="shared" ref="J1053" si="519">SUM(G1053:I1053)</f>
        <v>6923037.5</v>
      </c>
    </row>
    <row r="1054" spans="1:10" ht="12.75" x14ac:dyDescent="0.2">
      <c r="A1054" s="3" t="s">
        <v>49</v>
      </c>
      <c r="B1054" s="3" t="s">
        <v>661</v>
      </c>
      <c r="C1054" s="6" t="s">
        <v>201</v>
      </c>
      <c r="D1054" s="6" t="s">
        <v>697</v>
      </c>
      <c r="E1054" s="17"/>
      <c r="F1054" s="17">
        <v>853.3</v>
      </c>
      <c r="G1054" s="8">
        <v>6506.15</v>
      </c>
      <c r="H1054" s="8">
        <v>618.04</v>
      </c>
      <c r="I1054" s="8">
        <v>989.05</v>
      </c>
      <c r="J1054" s="8">
        <f t="shared" ref="J1054" si="520">ROUND(J1053/$F1054,2)</f>
        <v>8113.25</v>
      </c>
    </row>
    <row r="1055" spans="1:10" ht="12.75" x14ac:dyDescent="0.2">
      <c r="A1055" s="3" t="str">
        <f>A1054</f>
        <v>3200</v>
      </c>
      <c r="B1055" s="3" t="str">
        <f>B1054</f>
        <v>YUMAYUMA 1</v>
      </c>
      <c r="C1055" s="51" t="str">
        <f>C1054</f>
        <v xml:space="preserve">$ </v>
      </c>
      <c r="D1055" s="6" t="s">
        <v>698</v>
      </c>
      <c r="F1055" s="17">
        <v>886</v>
      </c>
      <c r="G1055" s="8">
        <v>6266.03</v>
      </c>
      <c r="H1055" s="8">
        <v>595.23</v>
      </c>
      <c r="I1055" s="8">
        <v>952.55</v>
      </c>
      <c r="J1055" s="8">
        <f t="shared" ref="G1055:J1055" si="521">ROUND(J1053/$F1055,2)</f>
        <v>7813.81</v>
      </c>
    </row>
    <row r="1056" spans="1:10" s="19" customFormat="1" ht="12.75" x14ac:dyDescent="0.2">
      <c r="A1056" s="3" t="s">
        <v>49</v>
      </c>
      <c r="B1056" s="3" t="s">
        <v>661</v>
      </c>
      <c r="C1056" s="17" t="s">
        <v>200</v>
      </c>
      <c r="D1056" s="2" t="s">
        <v>199</v>
      </c>
      <c r="E1056" s="17"/>
      <c r="F1056" s="17"/>
      <c r="G1056" s="18">
        <v>35.097363514690521</v>
      </c>
      <c r="H1056" s="18">
        <v>3.3340259661427973</v>
      </c>
      <c r="I1056" s="18">
        <v>5.335439067558351</v>
      </c>
      <c r="J1056" s="18">
        <f>($J1053/IC!$H1053)*100</f>
        <v>43.766828548391672</v>
      </c>
    </row>
    <row r="1057" spans="1:10" ht="12.75" x14ac:dyDescent="0.2">
      <c r="A1057" s="3" t="s">
        <v>49</v>
      </c>
      <c r="B1057" s="3" t="s">
        <v>661</v>
      </c>
      <c r="C1057" s="6"/>
      <c r="D1057" s="6"/>
      <c r="E1057" s="17"/>
      <c r="F1057" s="17"/>
      <c r="G1057" s="8"/>
      <c r="H1057" s="8"/>
      <c r="I1057" s="8"/>
      <c r="J1057" s="8"/>
    </row>
    <row r="1058" spans="1:10" ht="12.75" x14ac:dyDescent="0.2">
      <c r="A1058" s="11" t="s">
        <v>22</v>
      </c>
      <c r="B1058" s="11" t="s">
        <v>662</v>
      </c>
      <c r="C1058" s="12"/>
      <c r="D1058" s="7" t="s">
        <v>228</v>
      </c>
      <c r="E1058" s="9" t="s">
        <v>230</v>
      </c>
      <c r="F1058" s="9"/>
      <c r="G1058" s="13"/>
      <c r="H1058" s="13"/>
      <c r="I1058" s="13"/>
      <c r="J1058" s="13"/>
    </row>
    <row r="1059" spans="1:10" s="16" customFormat="1" ht="15" x14ac:dyDescent="0.25">
      <c r="A1059" s="3" t="s">
        <v>22</v>
      </c>
      <c r="B1059" s="3" t="s">
        <v>662</v>
      </c>
      <c r="C1059" s="14" t="s">
        <v>201</v>
      </c>
      <c r="D1059" s="15" t="s">
        <v>202</v>
      </c>
      <c r="E1059" s="14"/>
      <c r="F1059" s="15"/>
      <c r="G1059" s="1">
        <v>5359744.05</v>
      </c>
      <c r="H1059" s="1">
        <v>521901.85</v>
      </c>
      <c r="I1059" s="1">
        <v>849666.46000000008</v>
      </c>
      <c r="J1059" s="1">
        <f t="shared" ref="J1059" si="522">SUM(G1059:I1059)</f>
        <v>6731312.3599999994</v>
      </c>
    </row>
    <row r="1060" spans="1:10" ht="12.75" x14ac:dyDescent="0.2">
      <c r="A1060" s="3" t="s">
        <v>22</v>
      </c>
      <c r="B1060" s="3" t="s">
        <v>662</v>
      </c>
      <c r="C1060" s="6" t="s">
        <v>201</v>
      </c>
      <c r="D1060" s="6" t="s">
        <v>697</v>
      </c>
      <c r="E1060" s="17"/>
      <c r="F1060" s="17">
        <v>715.9</v>
      </c>
      <c r="G1060" s="8">
        <v>7486.72</v>
      </c>
      <c r="H1060" s="8">
        <v>729.02</v>
      </c>
      <c r="I1060" s="8">
        <v>1186.8499999999999</v>
      </c>
      <c r="J1060" s="8">
        <f t="shared" ref="J1060" si="523">ROUND(J1059/$F1060,2)</f>
        <v>9402.59</v>
      </c>
    </row>
    <row r="1061" spans="1:10" ht="12.75" x14ac:dyDescent="0.2">
      <c r="A1061" s="3" t="str">
        <f>A1060</f>
        <v>3210</v>
      </c>
      <c r="B1061" s="3" t="str">
        <f>B1060</f>
        <v>YUMAWRAY RD-2</v>
      </c>
      <c r="C1061" s="51" t="str">
        <f>C1060</f>
        <v xml:space="preserve">$ </v>
      </c>
      <c r="D1061" s="6" t="s">
        <v>698</v>
      </c>
      <c r="F1061" s="17">
        <v>729</v>
      </c>
      <c r="G1061" s="8">
        <v>7352.19</v>
      </c>
      <c r="H1061" s="8">
        <v>715.91</v>
      </c>
      <c r="I1061" s="8">
        <v>1165.52</v>
      </c>
      <c r="J1061" s="8">
        <f t="shared" ref="G1061:J1061" si="524">ROUND(J1059/$F1061,2)</f>
        <v>9233.6200000000008</v>
      </c>
    </row>
    <row r="1062" spans="1:10" s="19" customFormat="1" ht="12.75" x14ac:dyDescent="0.2">
      <c r="A1062" s="3" t="s">
        <v>22</v>
      </c>
      <c r="B1062" s="3" t="s">
        <v>662</v>
      </c>
      <c r="C1062" s="17" t="s">
        <v>200</v>
      </c>
      <c r="D1062" s="2" t="s">
        <v>199</v>
      </c>
      <c r="E1062" s="17"/>
      <c r="F1062" s="17"/>
      <c r="G1062" s="18">
        <v>38.607959324019312</v>
      </c>
      <c r="H1062" s="18">
        <v>3.7594267950034719</v>
      </c>
      <c r="I1062" s="18">
        <v>6.1204206433446169</v>
      </c>
      <c r="J1062" s="18">
        <f>($J1059/IC!$H1059)*100</f>
        <v>48.487806762367399</v>
      </c>
    </row>
    <row r="1063" spans="1:10" ht="12.75" x14ac:dyDescent="0.2">
      <c r="A1063" s="3" t="s">
        <v>22</v>
      </c>
      <c r="B1063" s="3" t="s">
        <v>662</v>
      </c>
      <c r="C1063" s="6"/>
      <c r="D1063" s="6"/>
      <c r="E1063" s="17"/>
      <c r="F1063" s="17"/>
      <c r="G1063" s="8"/>
      <c r="H1063" s="8"/>
      <c r="I1063" s="8"/>
      <c r="J1063" s="8"/>
    </row>
    <row r="1064" spans="1:10" ht="12.75" x14ac:dyDescent="0.2">
      <c r="A1064" s="11" t="s">
        <v>75</v>
      </c>
      <c r="B1064" s="11" t="s">
        <v>663</v>
      </c>
      <c r="C1064" s="12"/>
      <c r="D1064" s="7" t="s">
        <v>228</v>
      </c>
      <c r="E1064" s="9" t="s">
        <v>229</v>
      </c>
      <c r="F1064" s="9"/>
      <c r="G1064" s="13"/>
      <c r="H1064" s="13"/>
      <c r="I1064" s="13"/>
      <c r="J1064" s="13"/>
    </row>
    <row r="1065" spans="1:10" s="16" customFormat="1" ht="15" x14ac:dyDescent="0.25">
      <c r="A1065" s="3" t="s">
        <v>75</v>
      </c>
      <c r="B1065" s="3" t="s">
        <v>663</v>
      </c>
      <c r="C1065" s="14" t="s">
        <v>201</v>
      </c>
      <c r="D1065" s="15" t="s">
        <v>202</v>
      </c>
      <c r="E1065" s="14"/>
      <c r="F1065" s="15"/>
      <c r="G1065" s="1">
        <v>736147.91</v>
      </c>
      <c r="H1065" s="1">
        <v>71877.649999999994</v>
      </c>
      <c r="I1065" s="1">
        <v>286108.62</v>
      </c>
      <c r="J1065" s="1">
        <f t="shared" ref="J1065" si="525">SUM(G1065:I1065)</f>
        <v>1094134.1800000002</v>
      </c>
    </row>
    <row r="1066" spans="1:10" ht="12.75" x14ac:dyDescent="0.2">
      <c r="A1066" s="3" t="s">
        <v>75</v>
      </c>
      <c r="B1066" s="3" t="s">
        <v>663</v>
      </c>
      <c r="C1066" s="6" t="s">
        <v>201</v>
      </c>
      <c r="D1066" s="6" t="s">
        <v>697</v>
      </c>
      <c r="E1066" s="17"/>
      <c r="F1066" s="17">
        <v>181.3</v>
      </c>
      <c r="G1066" s="8">
        <v>4060.39</v>
      </c>
      <c r="H1066" s="8">
        <v>396.46</v>
      </c>
      <c r="I1066" s="8">
        <v>1578.09</v>
      </c>
      <c r="J1066" s="8">
        <f t="shared" ref="J1066" si="526">ROUND(J1065/$F1066,2)</f>
        <v>6034.94</v>
      </c>
    </row>
    <row r="1067" spans="1:10" ht="12.75" x14ac:dyDescent="0.2">
      <c r="A1067" s="3" t="str">
        <f>A1066</f>
        <v>3220</v>
      </c>
      <c r="B1067" s="3" t="str">
        <f>B1066</f>
        <v>YUMAIDALIA RJ-3</v>
      </c>
      <c r="C1067" s="51" t="str">
        <f>C1066</f>
        <v xml:space="preserve">$ </v>
      </c>
      <c r="D1067" s="6" t="s">
        <v>698</v>
      </c>
      <c r="F1067" s="17">
        <v>172</v>
      </c>
      <c r="G1067" s="8">
        <v>4279.93</v>
      </c>
      <c r="H1067" s="8">
        <v>417.89</v>
      </c>
      <c r="I1067" s="8">
        <v>1663.42</v>
      </c>
      <c r="J1067" s="8">
        <f t="shared" ref="G1067:J1067" si="527">ROUND(J1065/$F1067,2)</f>
        <v>6361.25</v>
      </c>
    </row>
    <row r="1068" spans="1:10" s="19" customFormat="1" ht="12.75" x14ac:dyDescent="0.2">
      <c r="A1068" s="3" t="s">
        <v>75</v>
      </c>
      <c r="B1068" s="3" t="s">
        <v>663</v>
      </c>
      <c r="C1068" s="17" t="s">
        <v>200</v>
      </c>
      <c r="D1068" s="2" t="s">
        <v>199</v>
      </c>
      <c r="E1068" s="17"/>
      <c r="F1068" s="17"/>
      <c r="G1068" s="18">
        <v>17.857850451849291</v>
      </c>
      <c r="H1068" s="18">
        <v>1.7436445951878954</v>
      </c>
      <c r="I1068" s="18">
        <v>6.9405684367764851</v>
      </c>
      <c r="J1068" s="18">
        <f>($J1065/IC!$H1065)*100</f>
        <v>26.542063483813678</v>
      </c>
    </row>
    <row r="1069" spans="1:10" ht="12.75" x14ac:dyDescent="0.2">
      <c r="A1069" s="3" t="s">
        <v>75</v>
      </c>
      <c r="B1069" s="3" t="s">
        <v>663</v>
      </c>
      <c r="C1069" s="6"/>
      <c r="D1069" s="6"/>
      <c r="E1069" s="17"/>
      <c r="F1069" s="17"/>
      <c r="G1069" s="8"/>
      <c r="H1069" s="8"/>
      <c r="I1069" s="8"/>
      <c r="J1069" s="8"/>
    </row>
    <row r="1070" spans="1:10" ht="12.75" x14ac:dyDescent="0.2">
      <c r="A1070" s="11" t="s">
        <v>185</v>
      </c>
      <c r="B1070" s="11" t="s">
        <v>664</v>
      </c>
      <c r="C1070" s="12"/>
      <c r="D1070" s="7" t="s">
        <v>228</v>
      </c>
      <c r="E1070" s="9" t="s">
        <v>227</v>
      </c>
      <c r="F1070" s="9"/>
      <c r="G1070" s="13"/>
      <c r="H1070" s="13"/>
      <c r="I1070" s="13"/>
      <c r="J1070" s="13"/>
    </row>
    <row r="1071" spans="1:10" s="16" customFormat="1" ht="15" x14ac:dyDescent="0.25">
      <c r="A1071" s="3" t="s">
        <v>185</v>
      </c>
      <c r="B1071" s="3" t="s">
        <v>664</v>
      </c>
      <c r="C1071" s="14" t="s">
        <v>201</v>
      </c>
      <c r="D1071" s="15" t="s">
        <v>202</v>
      </c>
      <c r="E1071" s="14"/>
      <c r="F1071" s="15"/>
      <c r="G1071" s="1">
        <v>651440.65</v>
      </c>
      <c r="H1071" s="1">
        <v>69855.360000000001</v>
      </c>
      <c r="I1071" s="1">
        <v>179555.02</v>
      </c>
      <c r="J1071" s="1">
        <f t="shared" ref="J1071" si="528">SUM(G1071:I1071)</f>
        <v>900851.03</v>
      </c>
    </row>
    <row r="1072" spans="1:10" ht="12.75" x14ac:dyDescent="0.2">
      <c r="A1072" s="3" t="s">
        <v>185</v>
      </c>
      <c r="B1072" s="3" t="s">
        <v>664</v>
      </c>
      <c r="C1072" s="6" t="s">
        <v>201</v>
      </c>
      <c r="D1072" s="6" t="s">
        <v>697</v>
      </c>
      <c r="E1072" s="17"/>
      <c r="F1072" s="17">
        <v>59.5</v>
      </c>
      <c r="G1072" s="8">
        <v>10948.58</v>
      </c>
      <c r="H1072" s="8">
        <v>1174.04</v>
      </c>
      <c r="I1072" s="8">
        <v>3017.73</v>
      </c>
      <c r="J1072" s="8">
        <f t="shared" ref="J1072" si="529">ROUND(J1071/$F1072,2)</f>
        <v>15140.35</v>
      </c>
    </row>
    <row r="1073" spans="1:10" ht="12.75" x14ac:dyDescent="0.2">
      <c r="A1073" s="3" t="str">
        <f>A1072</f>
        <v>3230</v>
      </c>
      <c r="B1073" s="3" t="str">
        <f>B1072</f>
        <v>YUMALIBERTY J-4</v>
      </c>
      <c r="C1073" s="51" t="str">
        <f>C1072</f>
        <v xml:space="preserve">$ </v>
      </c>
      <c r="D1073" s="6" t="s">
        <v>698</v>
      </c>
      <c r="F1073" s="17">
        <v>68</v>
      </c>
      <c r="G1073" s="8">
        <v>9580.01</v>
      </c>
      <c r="H1073" s="8">
        <v>1027.28</v>
      </c>
      <c r="I1073" s="8">
        <v>2640.52</v>
      </c>
      <c r="J1073" s="8">
        <f t="shared" ref="G1073:J1073" si="530">ROUND(J1071/$F1073,2)</f>
        <v>13247.81</v>
      </c>
    </row>
    <row r="1074" spans="1:10" s="19" customFormat="1" ht="12.75" x14ac:dyDescent="0.2">
      <c r="A1074" s="3" t="s">
        <v>185</v>
      </c>
      <c r="B1074" s="3" t="s">
        <v>664</v>
      </c>
      <c r="C1074" s="17" t="s">
        <v>200</v>
      </c>
      <c r="D1074" s="2" t="s">
        <v>199</v>
      </c>
      <c r="E1074" s="17"/>
      <c r="F1074" s="17"/>
      <c r="G1074" s="18">
        <v>31.289049132874318</v>
      </c>
      <c r="H1074" s="18">
        <v>3.3551909774660569</v>
      </c>
      <c r="I1074" s="18">
        <v>8.6241253793944708</v>
      </c>
      <c r="J1074" s="18">
        <f>($J1071/IC!$H1071)*100</f>
        <v>43.268365489734848</v>
      </c>
    </row>
    <row r="1075" spans="1:10" ht="12.75" x14ac:dyDescent="0.2">
      <c r="A1075" s="3" t="s">
        <v>185</v>
      </c>
      <c r="B1075" s="3" t="s">
        <v>664</v>
      </c>
      <c r="C1075" s="6"/>
      <c r="D1075" s="6"/>
      <c r="E1075" s="17"/>
      <c r="F1075" s="17"/>
      <c r="G1075" s="8"/>
      <c r="H1075" s="8"/>
      <c r="I1075" s="8"/>
      <c r="J1075" s="8"/>
    </row>
    <row r="1076" spans="1:10" ht="12.75" x14ac:dyDescent="0.2">
      <c r="A1076" s="11" t="s">
        <v>122</v>
      </c>
      <c r="B1076" s="11" t="s">
        <v>665</v>
      </c>
      <c r="C1076" s="12"/>
      <c r="D1076" s="7"/>
      <c r="E1076" s="9" t="s">
        <v>226</v>
      </c>
      <c r="F1076" s="9"/>
      <c r="G1076" s="13"/>
      <c r="H1076" s="13"/>
      <c r="I1076" s="13"/>
      <c r="J1076" s="13"/>
    </row>
    <row r="1077" spans="1:10" s="16" customFormat="1" ht="15" x14ac:dyDescent="0.25">
      <c r="A1077" s="3" t="s">
        <v>122</v>
      </c>
      <c r="B1077" s="3" t="s">
        <v>665</v>
      </c>
      <c r="C1077" s="14" t="s">
        <v>201</v>
      </c>
      <c r="D1077" s="15" t="s">
        <v>202</v>
      </c>
      <c r="E1077" s="14"/>
      <c r="F1077" s="15"/>
      <c r="G1077" s="1">
        <v>0</v>
      </c>
      <c r="H1077" s="1">
        <v>0</v>
      </c>
      <c r="I1077" s="1">
        <v>30958007.720000014</v>
      </c>
      <c r="J1077" s="1">
        <f t="shared" ref="J1077" si="531">SUM(G1077:I1077)</f>
        <v>30958007.720000014</v>
      </c>
    </row>
    <row r="1078" spans="1:10" ht="12.75" x14ac:dyDescent="0.2">
      <c r="A1078" s="3" t="s">
        <v>122</v>
      </c>
      <c r="B1078" s="3" t="s">
        <v>665</v>
      </c>
      <c r="C1078" s="6" t="s">
        <v>201</v>
      </c>
      <c r="D1078" s="6" t="s">
        <v>697</v>
      </c>
      <c r="E1078" s="17"/>
      <c r="F1078" s="17">
        <v>20290</v>
      </c>
      <c r="G1078" s="8">
        <v>0</v>
      </c>
      <c r="H1078" s="8">
        <v>0</v>
      </c>
      <c r="I1078" s="8">
        <v>1525.78</v>
      </c>
      <c r="J1078" s="8">
        <f t="shared" ref="J1078" si="532">ROUND(J1077/$F1078,2)</f>
        <v>1525.78</v>
      </c>
    </row>
    <row r="1079" spans="1:10" ht="12.75" x14ac:dyDescent="0.2">
      <c r="A1079" s="3" t="str">
        <f>A1078</f>
        <v>8001</v>
      </c>
      <c r="B1079" s="3" t="str">
        <f>B1078</f>
        <v>CHARTER SCHO</v>
      </c>
      <c r="C1079" s="51" t="str">
        <f>C1078</f>
        <v xml:space="preserve">$ </v>
      </c>
      <c r="D1079" s="6" t="s">
        <v>698</v>
      </c>
      <c r="F1079" s="17">
        <v>22003</v>
      </c>
      <c r="G1079" s="8">
        <v>0</v>
      </c>
      <c r="H1079" s="8">
        <v>0</v>
      </c>
      <c r="I1079" s="8">
        <v>1406.99</v>
      </c>
      <c r="J1079" s="8">
        <f t="shared" ref="G1079:J1079" si="533">ROUND(J1077/$F1079,2)</f>
        <v>1406.99</v>
      </c>
    </row>
    <row r="1080" spans="1:10" s="19" customFormat="1" ht="12.75" x14ac:dyDescent="0.2">
      <c r="A1080" s="3" t="s">
        <v>122</v>
      </c>
      <c r="B1080" s="3" t="s">
        <v>665</v>
      </c>
      <c r="C1080" s="17" t="s">
        <v>200</v>
      </c>
      <c r="D1080" s="2" t="s">
        <v>199</v>
      </c>
      <c r="E1080" s="17"/>
      <c r="F1080" s="17"/>
      <c r="G1080" s="18">
        <v>0</v>
      </c>
      <c r="H1080" s="18">
        <v>0</v>
      </c>
      <c r="I1080" s="18">
        <v>10.719579802244178</v>
      </c>
      <c r="J1080" s="18">
        <f>($J1077/IC!$H1077)*100</f>
        <v>10.719579802244178</v>
      </c>
    </row>
    <row r="1081" spans="1:10" ht="12.75" x14ac:dyDescent="0.2">
      <c r="A1081" s="3" t="s">
        <v>122</v>
      </c>
      <c r="B1081" s="3" t="s">
        <v>665</v>
      </c>
      <c r="C1081" s="6"/>
      <c r="D1081" s="6"/>
      <c r="E1081" s="17"/>
      <c r="F1081" s="17"/>
      <c r="G1081" s="8"/>
      <c r="H1081" s="8"/>
      <c r="I1081" s="8"/>
      <c r="J1081" s="8"/>
    </row>
    <row r="1082" spans="1:10" s="16" customFormat="1" ht="12.75" x14ac:dyDescent="0.2">
      <c r="A1082" s="11" t="s">
        <v>121</v>
      </c>
      <c r="B1082" s="11" t="s">
        <v>666</v>
      </c>
      <c r="C1082" s="14"/>
      <c r="D1082" s="15"/>
      <c r="E1082" s="22" t="s">
        <v>225</v>
      </c>
      <c r="F1082" s="9"/>
      <c r="G1082" s="13"/>
      <c r="H1082" s="13"/>
      <c r="I1082" s="13"/>
      <c r="J1082" s="13"/>
    </row>
    <row r="1083" spans="1:10" ht="15" x14ac:dyDescent="0.25">
      <c r="A1083" s="3" t="s">
        <v>121</v>
      </c>
      <c r="B1083" s="3" t="s">
        <v>666</v>
      </c>
      <c r="C1083" s="6" t="s">
        <v>201</v>
      </c>
      <c r="D1083" s="6" t="s">
        <v>202</v>
      </c>
      <c r="E1083" s="17"/>
      <c r="F1083" s="15"/>
      <c r="G1083" s="1">
        <v>0</v>
      </c>
      <c r="H1083" s="1">
        <v>0</v>
      </c>
      <c r="I1083" s="1">
        <v>1918578.25</v>
      </c>
      <c r="J1083" s="1">
        <f t="shared" ref="J1083" si="534">SUM(G1083:I1083)</f>
        <v>1918578.25</v>
      </c>
    </row>
    <row r="1084" spans="1:10" s="19" customFormat="1" ht="12.75" x14ac:dyDescent="0.2">
      <c r="A1084" s="3" t="s">
        <v>121</v>
      </c>
      <c r="B1084" s="3" t="s">
        <v>666</v>
      </c>
      <c r="C1084" s="17" t="s">
        <v>201</v>
      </c>
      <c r="D1084" s="2"/>
      <c r="E1084" s="17"/>
      <c r="F1084" s="17"/>
      <c r="G1084" s="8"/>
      <c r="H1084" s="8"/>
      <c r="I1084" s="8"/>
      <c r="J1084" s="8"/>
    </row>
    <row r="1085" spans="1:10" ht="12.75" x14ac:dyDescent="0.2">
      <c r="A1085" s="3" t="s">
        <v>121</v>
      </c>
      <c r="B1085" s="3" t="s">
        <v>666</v>
      </c>
      <c r="C1085" s="6" t="s">
        <v>200</v>
      </c>
      <c r="D1085" s="10" t="s">
        <v>199</v>
      </c>
      <c r="E1085" s="17"/>
      <c r="F1085" s="17"/>
      <c r="G1085" s="18">
        <v>0</v>
      </c>
      <c r="H1085" s="18">
        <v>0</v>
      </c>
      <c r="I1085" s="18">
        <v>83.60559968643841</v>
      </c>
      <c r="J1085" s="18">
        <f>IFERROR(($J1083/IC!$H1083)*100,"0.0")</f>
        <v>83.60559968643841</v>
      </c>
    </row>
    <row r="1086" spans="1:10" ht="12.75" x14ac:dyDescent="0.2">
      <c r="A1086" s="3" t="s">
        <v>121</v>
      </c>
      <c r="B1086" s="3" t="s">
        <v>666</v>
      </c>
      <c r="C1086" s="12"/>
      <c r="D1086" s="7"/>
      <c r="E1086" s="20"/>
      <c r="F1086" s="20"/>
      <c r="G1086" s="13"/>
      <c r="H1086" s="13"/>
      <c r="I1086" s="13"/>
      <c r="J1086" s="13"/>
    </row>
    <row r="1087" spans="1:10" s="16" customFormat="1" ht="12.75" x14ac:dyDescent="0.2">
      <c r="A1087" s="21" t="s">
        <v>198</v>
      </c>
      <c r="B1087" s="11" t="s">
        <v>692</v>
      </c>
      <c r="C1087" s="14"/>
      <c r="D1087" s="15"/>
      <c r="E1087" s="22" t="s">
        <v>691</v>
      </c>
      <c r="F1087" s="9"/>
      <c r="G1087" s="13"/>
      <c r="H1087" s="13"/>
      <c r="I1087" s="13"/>
      <c r="J1087" s="13"/>
    </row>
    <row r="1088" spans="1:10" ht="15" x14ac:dyDescent="0.25">
      <c r="A1088" s="21" t="s">
        <v>198</v>
      </c>
      <c r="B1088" s="11" t="s">
        <v>692</v>
      </c>
      <c r="C1088" s="6" t="s">
        <v>201</v>
      </c>
      <c r="D1088" s="6" t="s">
        <v>202</v>
      </c>
      <c r="E1088" s="17"/>
      <c r="F1088" s="15"/>
      <c r="G1088" s="1">
        <v>0</v>
      </c>
      <c r="H1088" s="1">
        <v>0</v>
      </c>
      <c r="I1088" s="1">
        <v>784687</v>
      </c>
      <c r="J1088" s="1">
        <f t="shared" ref="J1088" si="535">SUM(G1088:I1088)</f>
        <v>784687</v>
      </c>
    </row>
    <row r="1089" spans="1:10" s="19" customFormat="1" ht="12.75" x14ac:dyDescent="0.2">
      <c r="A1089" s="21" t="s">
        <v>198</v>
      </c>
      <c r="B1089" s="11" t="s">
        <v>692</v>
      </c>
      <c r="C1089" s="17" t="s">
        <v>201</v>
      </c>
      <c r="D1089" s="2"/>
      <c r="E1089" s="17"/>
      <c r="F1089" s="17"/>
      <c r="G1089" s="8"/>
      <c r="H1089" s="8"/>
      <c r="I1089" s="8"/>
      <c r="J1089" s="8"/>
    </row>
    <row r="1090" spans="1:10" ht="12.75" x14ac:dyDescent="0.2">
      <c r="A1090" s="21" t="s">
        <v>198</v>
      </c>
      <c r="B1090" s="11" t="s">
        <v>692</v>
      </c>
      <c r="C1090" s="6" t="s">
        <v>200</v>
      </c>
      <c r="D1090" s="10" t="s">
        <v>199</v>
      </c>
      <c r="E1090" s="17"/>
      <c r="F1090" s="17"/>
      <c r="G1090" s="18">
        <v>0</v>
      </c>
      <c r="H1090" s="18">
        <v>0</v>
      </c>
      <c r="I1090" s="18">
        <v>13.817298374948209</v>
      </c>
      <c r="J1090" s="18">
        <f>IFERROR(($J1088/IC!$H1088)*100,"0.0")</f>
        <v>13.817298374948209</v>
      </c>
    </row>
    <row r="1091" spans="1:10" ht="12.75" x14ac:dyDescent="0.2">
      <c r="A1091" s="21" t="s">
        <v>198</v>
      </c>
      <c r="B1091" s="11" t="s">
        <v>692</v>
      </c>
      <c r="C1091" s="12"/>
      <c r="D1091" s="7"/>
      <c r="E1091" s="20"/>
      <c r="F1091" s="20"/>
      <c r="G1091" s="13"/>
      <c r="H1091" s="13"/>
      <c r="I1091" s="13"/>
      <c r="J1091" s="13"/>
    </row>
    <row r="1092" spans="1:10" s="16" customFormat="1" ht="12.75" x14ac:dyDescent="0.2">
      <c r="A1092" s="21" t="s">
        <v>688</v>
      </c>
      <c r="B1092" s="11" t="s">
        <v>689</v>
      </c>
      <c r="C1092" s="14"/>
      <c r="D1092" s="15"/>
      <c r="E1092" s="22" t="s">
        <v>690</v>
      </c>
      <c r="F1092" s="9"/>
      <c r="G1092" s="13"/>
      <c r="H1092" s="13"/>
      <c r="I1092" s="13"/>
      <c r="J1092" s="13"/>
    </row>
    <row r="1093" spans="1:10" ht="15" x14ac:dyDescent="0.25">
      <c r="A1093" s="21" t="s">
        <v>688</v>
      </c>
      <c r="B1093" s="11" t="s">
        <v>689</v>
      </c>
      <c r="C1093" s="6" t="s">
        <v>201</v>
      </c>
      <c r="D1093" s="6" t="s">
        <v>202</v>
      </c>
      <c r="E1093" s="17"/>
      <c r="F1093" s="15"/>
      <c r="G1093" s="1">
        <v>0</v>
      </c>
      <c r="H1093" s="1">
        <v>0</v>
      </c>
      <c r="I1093" s="1">
        <v>0</v>
      </c>
      <c r="J1093" s="1">
        <f t="shared" ref="J1093" si="536">SUM(G1093:I1093)</f>
        <v>0</v>
      </c>
    </row>
    <row r="1094" spans="1:10" s="19" customFormat="1" ht="12.75" x14ac:dyDescent="0.2">
      <c r="A1094" s="21" t="s">
        <v>688</v>
      </c>
      <c r="B1094" s="11" t="s">
        <v>689</v>
      </c>
      <c r="C1094" s="17" t="s">
        <v>201</v>
      </c>
      <c r="D1094" s="2"/>
      <c r="E1094" s="17"/>
      <c r="F1094" s="17"/>
      <c r="G1094" s="8"/>
      <c r="H1094" s="8"/>
      <c r="I1094" s="8"/>
      <c r="J1094" s="8"/>
    </row>
    <row r="1095" spans="1:10" ht="12.75" x14ac:dyDescent="0.2">
      <c r="A1095" s="21" t="s">
        <v>688</v>
      </c>
      <c r="B1095" s="11" t="s">
        <v>689</v>
      </c>
      <c r="C1095" s="6" t="s">
        <v>200</v>
      </c>
      <c r="D1095" s="10" t="s">
        <v>199</v>
      </c>
      <c r="E1095" s="17"/>
      <c r="F1095" s="17"/>
      <c r="G1095" s="18" t="s">
        <v>716</v>
      </c>
      <c r="H1095" s="18" t="s">
        <v>716</v>
      </c>
      <c r="I1095" s="18" t="s">
        <v>716</v>
      </c>
      <c r="J1095" s="18" t="str">
        <f>IFERROR(($J1093/IC!$H1093)*100,"0.0")</f>
        <v>0.0</v>
      </c>
    </row>
    <row r="1096" spans="1:10" ht="12.75" x14ac:dyDescent="0.2">
      <c r="A1096" s="21" t="s">
        <v>688</v>
      </c>
      <c r="B1096" s="11" t="s">
        <v>689</v>
      </c>
      <c r="C1096" s="12"/>
      <c r="D1096" s="7"/>
      <c r="E1096" s="20"/>
      <c r="F1096" s="20"/>
      <c r="G1096" s="13"/>
      <c r="H1096" s="13"/>
      <c r="I1096" s="13"/>
      <c r="J1096" s="13"/>
    </row>
    <row r="1097" spans="1:10" s="16" customFormat="1" ht="12.75" x14ac:dyDescent="0.2">
      <c r="A1097" s="21" t="s">
        <v>694</v>
      </c>
      <c r="B1097" s="11" t="s">
        <v>696</v>
      </c>
      <c r="C1097" s="14"/>
      <c r="D1097" s="15"/>
      <c r="E1097" s="22" t="s">
        <v>695</v>
      </c>
      <c r="F1097" s="9"/>
      <c r="G1097" s="13"/>
      <c r="H1097" s="13"/>
      <c r="I1097" s="13"/>
      <c r="J1097" s="13"/>
    </row>
    <row r="1098" spans="1:10" ht="15" x14ac:dyDescent="0.25">
      <c r="A1098" s="21" t="s">
        <v>694</v>
      </c>
      <c r="B1098" s="11" t="s">
        <v>696</v>
      </c>
      <c r="C1098" s="6" t="s">
        <v>201</v>
      </c>
      <c r="D1098" s="6" t="s">
        <v>202</v>
      </c>
      <c r="E1098" s="17"/>
      <c r="F1098" s="15"/>
      <c r="G1098" s="1">
        <v>0</v>
      </c>
      <c r="H1098" s="1">
        <v>0</v>
      </c>
      <c r="I1098" s="1">
        <v>0</v>
      </c>
      <c r="J1098" s="1">
        <f t="shared" ref="J1098" si="537">SUM(G1098:I1098)</f>
        <v>0</v>
      </c>
    </row>
    <row r="1099" spans="1:10" s="19" customFormat="1" ht="12.75" x14ac:dyDescent="0.2">
      <c r="A1099" s="21" t="s">
        <v>694</v>
      </c>
      <c r="B1099" s="11" t="s">
        <v>696</v>
      </c>
      <c r="C1099" s="17" t="s">
        <v>201</v>
      </c>
      <c r="D1099" s="2"/>
      <c r="E1099" s="17"/>
      <c r="F1099" s="17"/>
      <c r="G1099" s="8"/>
      <c r="H1099" s="8"/>
      <c r="I1099" s="8"/>
      <c r="J1099" s="8"/>
    </row>
    <row r="1100" spans="1:10" ht="12.75" x14ac:dyDescent="0.2">
      <c r="A1100" s="21" t="s">
        <v>694</v>
      </c>
      <c r="B1100" s="11" t="s">
        <v>696</v>
      </c>
      <c r="C1100" s="6" t="s">
        <v>200</v>
      </c>
      <c r="D1100" s="10" t="s">
        <v>199</v>
      </c>
      <c r="E1100" s="17"/>
      <c r="F1100" s="17"/>
      <c r="G1100" s="52" t="s">
        <v>716</v>
      </c>
      <c r="H1100" s="52" t="s">
        <v>716</v>
      </c>
      <c r="I1100" s="52" t="s">
        <v>716</v>
      </c>
      <c r="J1100" s="52" t="str">
        <f>IFERROR(($J1098/IC!$H1098)*100,"0.0")</f>
        <v>0.0</v>
      </c>
    </row>
    <row r="1101" spans="1:10" ht="12.75" x14ac:dyDescent="0.2">
      <c r="A1101" s="21" t="s">
        <v>694</v>
      </c>
      <c r="B1101" s="11" t="s">
        <v>696</v>
      </c>
      <c r="C1101" s="12"/>
      <c r="D1101" s="7"/>
      <c r="E1101" s="20"/>
      <c r="F1101" s="20"/>
      <c r="G1101" s="13"/>
      <c r="H1101" s="13"/>
      <c r="I1101" s="13"/>
      <c r="J1101" s="13"/>
    </row>
    <row r="1102" spans="1:10" s="16" customFormat="1" ht="12.75" x14ac:dyDescent="0.2">
      <c r="A1102" s="11" t="s">
        <v>33</v>
      </c>
      <c r="B1102" s="11" t="s">
        <v>667</v>
      </c>
      <c r="C1102" s="14"/>
      <c r="D1102" s="15"/>
      <c r="E1102" s="22" t="s">
        <v>224</v>
      </c>
      <c r="F1102" s="9"/>
      <c r="G1102" s="13"/>
      <c r="H1102" s="13"/>
      <c r="I1102" s="13"/>
      <c r="J1102" s="13"/>
    </row>
    <row r="1103" spans="1:10" ht="15" x14ac:dyDescent="0.25">
      <c r="A1103" s="3" t="s">
        <v>33</v>
      </c>
      <c r="B1103" s="3" t="s">
        <v>667</v>
      </c>
      <c r="C1103" s="6" t="s">
        <v>201</v>
      </c>
      <c r="D1103" s="6" t="s">
        <v>202</v>
      </c>
      <c r="E1103" s="17"/>
      <c r="F1103" s="15"/>
      <c r="G1103" s="1">
        <v>0</v>
      </c>
      <c r="H1103" s="1">
        <v>0</v>
      </c>
      <c r="I1103" s="1">
        <v>5159541.0299999993</v>
      </c>
      <c r="J1103" s="1">
        <f t="shared" ref="J1103" si="538">SUM(G1103:I1103)</f>
        <v>5159541.0299999993</v>
      </c>
    </row>
    <row r="1104" spans="1:10" s="19" customFormat="1" ht="12.75" x14ac:dyDescent="0.2">
      <c r="A1104" s="3" t="s">
        <v>33</v>
      </c>
      <c r="B1104" s="3" t="s">
        <v>667</v>
      </c>
      <c r="C1104" s="17"/>
      <c r="D1104" s="2"/>
      <c r="E1104" s="17"/>
      <c r="F1104" s="17"/>
      <c r="G1104" s="8"/>
      <c r="H1104" s="8"/>
      <c r="I1104" s="8"/>
      <c r="J1104" s="8"/>
    </row>
    <row r="1105" spans="1:10" ht="12.75" x14ac:dyDescent="0.2">
      <c r="A1105" s="3" t="s">
        <v>33</v>
      </c>
      <c r="B1105" s="3" t="s">
        <v>667</v>
      </c>
      <c r="C1105" s="6" t="s">
        <v>200</v>
      </c>
      <c r="D1105" s="10" t="s">
        <v>199</v>
      </c>
      <c r="E1105" s="17"/>
      <c r="F1105" s="17"/>
      <c r="G1105" s="52">
        <v>0</v>
      </c>
      <c r="H1105" s="52">
        <v>0</v>
      </c>
      <c r="I1105" s="52">
        <v>31.257859964777744</v>
      </c>
      <c r="J1105" s="52">
        <f>IFERROR(($J1103/IC!$H1103)*100,"0.0")</f>
        <v>31.257859964777744</v>
      </c>
    </row>
    <row r="1106" spans="1:10" ht="12.75" x14ac:dyDescent="0.2">
      <c r="A1106" s="3" t="s">
        <v>33</v>
      </c>
      <c r="B1106" s="3" t="s">
        <v>667</v>
      </c>
      <c r="C1106" s="12"/>
      <c r="D1106" s="7"/>
      <c r="E1106" s="20"/>
      <c r="F1106" s="20"/>
      <c r="G1106" s="13"/>
      <c r="H1106" s="13"/>
      <c r="I1106" s="13"/>
      <c r="J1106" s="13"/>
    </row>
    <row r="1107" spans="1:10" s="16" customFormat="1" ht="12.75" x14ac:dyDescent="0.2">
      <c r="A1107" s="11" t="s">
        <v>155</v>
      </c>
      <c r="B1107" s="11" t="s">
        <v>668</v>
      </c>
      <c r="C1107" s="14"/>
      <c r="D1107" s="15"/>
      <c r="E1107" s="22" t="s">
        <v>223</v>
      </c>
      <c r="F1107" s="9"/>
      <c r="G1107" s="13"/>
      <c r="H1107" s="13"/>
      <c r="I1107" s="13"/>
      <c r="J1107" s="13"/>
    </row>
    <row r="1108" spans="1:10" ht="15" x14ac:dyDescent="0.25">
      <c r="A1108" s="3" t="s">
        <v>155</v>
      </c>
      <c r="B1108" s="3" t="s">
        <v>668</v>
      </c>
      <c r="C1108" s="6" t="s">
        <v>201</v>
      </c>
      <c r="D1108" s="6" t="s">
        <v>202</v>
      </c>
      <c r="E1108" s="17"/>
      <c r="F1108" s="15"/>
      <c r="G1108" s="1">
        <v>0</v>
      </c>
      <c r="H1108" s="1">
        <v>0</v>
      </c>
      <c r="I1108" s="1">
        <v>729909.16999999993</v>
      </c>
      <c r="J1108" s="1">
        <f t="shared" ref="J1108" si="539">SUM(G1108:I1108)</f>
        <v>729909.16999999993</v>
      </c>
    </row>
    <row r="1109" spans="1:10" s="19" customFormat="1" ht="12.75" x14ac:dyDescent="0.2">
      <c r="A1109" s="3" t="s">
        <v>155</v>
      </c>
      <c r="B1109" s="3" t="s">
        <v>668</v>
      </c>
      <c r="C1109" s="17"/>
      <c r="D1109" s="2"/>
      <c r="E1109" s="17"/>
      <c r="F1109" s="17"/>
      <c r="G1109" s="8"/>
      <c r="H1109" s="8"/>
      <c r="I1109" s="8"/>
      <c r="J1109" s="8"/>
    </row>
    <row r="1110" spans="1:10" ht="12.75" x14ac:dyDescent="0.2">
      <c r="A1110" s="3" t="s">
        <v>155</v>
      </c>
      <c r="B1110" s="3" t="s">
        <v>668</v>
      </c>
      <c r="C1110" s="6" t="s">
        <v>200</v>
      </c>
      <c r="D1110" s="10" t="s">
        <v>199</v>
      </c>
      <c r="E1110" s="17"/>
      <c r="F1110" s="17"/>
      <c r="G1110" s="52">
        <v>0</v>
      </c>
      <c r="H1110" s="52">
        <v>0</v>
      </c>
      <c r="I1110" s="52">
        <v>17.659817330828428</v>
      </c>
      <c r="J1110" s="52">
        <f>IFERROR(($J1108/IC!$H1108)*100,"0.0")</f>
        <v>17.659817330828428</v>
      </c>
    </row>
    <row r="1111" spans="1:10" ht="12.75" x14ac:dyDescent="0.2">
      <c r="A1111" s="3" t="s">
        <v>155</v>
      </c>
      <c r="B1111" s="3" t="s">
        <v>668</v>
      </c>
      <c r="C1111" s="12"/>
      <c r="D1111" s="7"/>
      <c r="E1111" s="20"/>
      <c r="F1111" s="20"/>
      <c r="G1111" s="13"/>
      <c r="H1111" s="13"/>
      <c r="I1111" s="13"/>
      <c r="J1111" s="13"/>
    </row>
    <row r="1112" spans="1:10" s="16" customFormat="1" ht="12.75" x14ac:dyDescent="0.2">
      <c r="A1112" s="11" t="s">
        <v>109</v>
      </c>
      <c r="B1112" s="11" t="s">
        <v>669</v>
      </c>
      <c r="C1112" s="14"/>
      <c r="D1112" s="15"/>
      <c r="E1112" s="22" t="s">
        <v>222</v>
      </c>
      <c r="F1112" s="9"/>
      <c r="G1112" s="13"/>
      <c r="H1112" s="13"/>
      <c r="I1112" s="13"/>
      <c r="J1112" s="13"/>
    </row>
    <row r="1113" spans="1:10" ht="15" x14ac:dyDescent="0.25">
      <c r="A1113" s="3" t="s">
        <v>109</v>
      </c>
      <c r="B1113" s="3" t="s">
        <v>669</v>
      </c>
      <c r="C1113" s="6" t="s">
        <v>201</v>
      </c>
      <c r="D1113" s="6" t="s">
        <v>202</v>
      </c>
      <c r="E1113" s="17"/>
      <c r="F1113" s="15"/>
      <c r="G1113" s="1">
        <v>0</v>
      </c>
      <c r="H1113" s="1">
        <v>0</v>
      </c>
      <c r="I1113" s="1">
        <v>3603934.41</v>
      </c>
      <c r="J1113" s="1">
        <f t="shared" ref="J1113" si="540">SUM(G1113:I1113)</f>
        <v>3603934.41</v>
      </c>
    </row>
    <row r="1114" spans="1:10" s="19" customFormat="1" ht="12.75" x14ac:dyDescent="0.2">
      <c r="A1114" s="3" t="s">
        <v>109</v>
      </c>
      <c r="B1114" s="3" t="s">
        <v>669</v>
      </c>
      <c r="C1114" s="17"/>
      <c r="D1114" s="2"/>
      <c r="E1114" s="17"/>
      <c r="F1114" s="17"/>
      <c r="G1114" s="8"/>
      <c r="H1114" s="8"/>
      <c r="I1114" s="8"/>
      <c r="J1114" s="8"/>
    </row>
    <row r="1115" spans="1:10" ht="12.75" x14ac:dyDescent="0.2">
      <c r="A1115" s="3" t="s">
        <v>109</v>
      </c>
      <c r="B1115" s="3" t="s">
        <v>669</v>
      </c>
      <c r="C1115" s="6" t="s">
        <v>200</v>
      </c>
      <c r="D1115" s="10" t="s">
        <v>199</v>
      </c>
      <c r="E1115" s="17"/>
      <c r="F1115" s="17"/>
      <c r="G1115" s="52">
        <v>0</v>
      </c>
      <c r="H1115" s="52">
        <v>0</v>
      </c>
      <c r="I1115" s="52">
        <v>24.387263076159449</v>
      </c>
      <c r="J1115" s="52">
        <f>IFERROR(($J1113/IC!$H1113)*100,"0.0")</f>
        <v>24.387263076159449</v>
      </c>
    </row>
    <row r="1116" spans="1:10" ht="12.75" x14ac:dyDescent="0.2">
      <c r="A1116" s="3" t="s">
        <v>109</v>
      </c>
      <c r="B1116" s="3" t="s">
        <v>669</v>
      </c>
      <c r="C1116" s="12"/>
      <c r="D1116" s="7"/>
      <c r="E1116" s="20"/>
      <c r="F1116" s="20"/>
      <c r="G1116" s="13"/>
      <c r="H1116" s="13"/>
      <c r="I1116" s="13"/>
      <c r="J1116" s="13"/>
    </row>
    <row r="1117" spans="1:10" s="16" customFormat="1" ht="12.75" x14ac:dyDescent="0.2">
      <c r="A1117" s="11" t="s">
        <v>160</v>
      </c>
      <c r="B1117" s="11" t="s">
        <v>670</v>
      </c>
      <c r="C1117" s="14"/>
      <c r="D1117" s="15"/>
      <c r="E1117" s="22" t="s">
        <v>221</v>
      </c>
      <c r="F1117" s="9"/>
      <c r="G1117" s="13"/>
      <c r="H1117" s="13"/>
      <c r="I1117" s="13"/>
      <c r="J1117" s="13"/>
    </row>
    <row r="1118" spans="1:10" ht="15" x14ac:dyDescent="0.25">
      <c r="A1118" s="3" t="s">
        <v>160</v>
      </c>
      <c r="B1118" s="3" t="s">
        <v>670</v>
      </c>
      <c r="C1118" s="6" t="s">
        <v>201</v>
      </c>
      <c r="D1118" s="6" t="s">
        <v>202</v>
      </c>
      <c r="E1118" s="17"/>
      <c r="F1118" s="15"/>
      <c r="G1118" s="1">
        <v>0</v>
      </c>
      <c r="H1118" s="1">
        <v>0</v>
      </c>
      <c r="I1118" s="1">
        <v>2594467.33</v>
      </c>
      <c r="J1118" s="1">
        <f t="shared" ref="J1118" si="541">SUM(G1118:I1118)</f>
        <v>2594467.33</v>
      </c>
    </row>
    <row r="1119" spans="1:10" s="19" customFormat="1" ht="12.75" x14ac:dyDescent="0.2">
      <c r="A1119" s="3" t="s">
        <v>160</v>
      </c>
      <c r="B1119" s="3" t="s">
        <v>670</v>
      </c>
      <c r="C1119" s="17"/>
      <c r="D1119" s="2"/>
      <c r="E1119" s="17"/>
      <c r="F1119" s="17"/>
      <c r="G1119" s="8"/>
      <c r="H1119" s="8"/>
      <c r="I1119" s="8"/>
      <c r="J1119" s="8"/>
    </row>
    <row r="1120" spans="1:10" ht="12.75" x14ac:dyDescent="0.2">
      <c r="A1120" s="3" t="s">
        <v>160</v>
      </c>
      <c r="B1120" s="3" t="s">
        <v>670</v>
      </c>
      <c r="C1120" s="6" t="s">
        <v>200</v>
      </c>
      <c r="D1120" s="10" t="s">
        <v>199</v>
      </c>
      <c r="E1120" s="17"/>
      <c r="F1120" s="17"/>
      <c r="G1120" s="52">
        <v>0</v>
      </c>
      <c r="H1120" s="52">
        <v>0</v>
      </c>
      <c r="I1120" s="52">
        <v>26.209239850749405</v>
      </c>
      <c r="J1120" s="52">
        <f>IFERROR(($J1118/IC!$H1118)*100,"0.0")</f>
        <v>26.209239850749405</v>
      </c>
    </row>
    <row r="1121" spans="1:10" ht="12.75" x14ac:dyDescent="0.2">
      <c r="A1121" s="3" t="s">
        <v>160</v>
      </c>
      <c r="B1121" s="3" t="s">
        <v>670</v>
      </c>
      <c r="C1121" s="12"/>
      <c r="D1121" s="7"/>
      <c r="E1121" s="20"/>
      <c r="F1121" s="20"/>
      <c r="G1121" s="13"/>
      <c r="H1121" s="13"/>
      <c r="I1121" s="13"/>
      <c r="J1121" s="13"/>
    </row>
    <row r="1122" spans="1:10" s="16" customFormat="1" ht="12.75" x14ac:dyDescent="0.2">
      <c r="A1122" s="11" t="s">
        <v>62</v>
      </c>
      <c r="B1122" s="11" t="s">
        <v>671</v>
      </c>
      <c r="C1122" s="14"/>
      <c r="D1122" s="15"/>
      <c r="E1122" s="22" t="s">
        <v>220</v>
      </c>
      <c r="F1122" s="9"/>
      <c r="G1122" s="13"/>
      <c r="H1122" s="13"/>
      <c r="I1122" s="13"/>
      <c r="J1122" s="13"/>
    </row>
    <row r="1123" spans="1:10" ht="15" x14ac:dyDescent="0.25">
      <c r="A1123" s="3" t="s">
        <v>62</v>
      </c>
      <c r="B1123" s="3" t="s">
        <v>671</v>
      </c>
      <c r="C1123" s="6" t="s">
        <v>201</v>
      </c>
      <c r="D1123" s="6" t="s">
        <v>202</v>
      </c>
      <c r="E1123" s="17"/>
      <c r="F1123" s="15"/>
      <c r="G1123" s="1">
        <v>0</v>
      </c>
      <c r="H1123" s="1">
        <v>0</v>
      </c>
      <c r="I1123" s="1">
        <v>9993399.3099999987</v>
      </c>
      <c r="J1123" s="1">
        <f t="shared" ref="J1123" si="542">SUM(G1123:I1123)</f>
        <v>9993399.3099999987</v>
      </c>
    </row>
    <row r="1124" spans="1:10" s="19" customFormat="1" ht="12.75" x14ac:dyDescent="0.2">
      <c r="A1124" s="3" t="s">
        <v>62</v>
      </c>
      <c r="B1124" s="3" t="s">
        <v>671</v>
      </c>
      <c r="C1124" s="17"/>
      <c r="D1124" s="2"/>
      <c r="E1124" s="17"/>
      <c r="F1124" s="17"/>
      <c r="G1124" s="8"/>
      <c r="H1124" s="8"/>
      <c r="I1124" s="8"/>
      <c r="J1124" s="8"/>
    </row>
    <row r="1125" spans="1:10" ht="12.75" x14ac:dyDescent="0.2">
      <c r="A1125" s="3" t="s">
        <v>62</v>
      </c>
      <c r="B1125" s="3" t="s">
        <v>671</v>
      </c>
      <c r="C1125" s="6" t="s">
        <v>200</v>
      </c>
      <c r="D1125" s="10" t="s">
        <v>199</v>
      </c>
      <c r="E1125" s="17"/>
      <c r="F1125" s="17"/>
      <c r="G1125" s="52">
        <v>0</v>
      </c>
      <c r="H1125" s="52">
        <v>0</v>
      </c>
      <c r="I1125" s="52">
        <v>63.948723118465686</v>
      </c>
      <c r="J1125" s="52">
        <f>IFERROR(($J1123/IC!$H1123)*100,"0.0")</f>
        <v>63.948723118465686</v>
      </c>
    </row>
    <row r="1126" spans="1:10" ht="12.75" x14ac:dyDescent="0.2">
      <c r="A1126" s="3" t="s">
        <v>62</v>
      </c>
      <c r="B1126" s="3" t="s">
        <v>671</v>
      </c>
      <c r="C1126" s="12"/>
      <c r="D1126" s="7"/>
      <c r="E1126" s="20"/>
      <c r="F1126" s="20"/>
      <c r="G1126" s="13"/>
      <c r="H1126" s="13"/>
      <c r="I1126" s="13"/>
      <c r="J1126" s="13"/>
    </row>
    <row r="1127" spans="1:10" s="16" customFormat="1" ht="12.75" x14ac:dyDescent="0.2">
      <c r="A1127" s="11" t="s">
        <v>152</v>
      </c>
      <c r="B1127" s="11" t="s">
        <v>672</v>
      </c>
      <c r="C1127" s="14"/>
      <c r="D1127" s="15"/>
      <c r="E1127" s="22" t="s">
        <v>219</v>
      </c>
      <c r="F1127" s="9"/>
      <c r="G1127" s="13"/>
      <c r="H1127" s="13"/>
      <c r="I1127" s="13"/>
      <c r="J1127" s="13"/>
    </row>
    <row r="1128" spans="1:10" ht="15" x14ac:dyDescent="0.25">
      <c r="A1128" s="3" t="s">
        <v>152</v>
      </c>
      <c r="B1128" s="3" t="s">
        <v>672</v>
      </c>
      <c r="C1128" s="6" t="s">
        <v>201</v>
      </c>
      <c r="D1128" s="6" t="s">
        <v>202</v>
      </c>
      <c r="E1128" s="17"/>
      <c r="F1128" s="15"/>
      <c r="G1128" s="1">
        <v>0</v>
      </c>
      <c r="H1128" s="1">
        <v>0</v>
      </c>
      <c r="I1128" s="1">
        <v>2055123.1400000001</v>
      </c>
      <c r="J1128" s="1">
        <f t="shared" ref="J1128" si="543">SUM(G1128:I1128)</f>
        <v>2055123.1400000001</v>
      </c>
    </row>
    <row r="1129" spans="1:10" s="19" customFormat="1" ht="12.75" x14ac:dyDescent="0.2">
      <c r="A1129" s="3" t="s">
        <v>152</v>
      </c>
      <c r="B1129" s="3" t="s">
        <v>672</v>
      </c>
      <c r="C1129" s="17"/>
      <c r="D1129" s="2"/>
      <c r="E1129" s="17"/>
      <c r="F1129" s="17"/>
      <c r="G1129" s="8"/>
      <c r="H1129" s="8"/>
      <c r="I1129" s="8"/>
      <c r="J1129" s="8"/>
    </row>
    <row r="1130" spans="1:10" ht="12.75" x14ac:dyDescent="0.2">
      <c r="A1130" s="3" t="s">
        <v>152</v>
      </c>
      <c r="B1130" s="3" t="s">
        <v>672</v>
      </c>
      <c r="C1130" s="6" t="s">
        <v>200</v>
      </c>
      <c r="D1130" s="10" t="s">
        <v>199</v>
      </c>
      <c r="E1130" s="17"/>
      <c r="F1130" s="17"/>
      <c r="G1130" s="52">
        <v>0</v>
      </c>
      <c r="H1130" s="52">
        <v>0</v>
      </c>
      <c r="I1130" s="52">
        <v>23.347137818319318</v>
      </c>
      <c r="J1130" s="52">
        <f>IFERROR(($J1128/IC!$H1128)*100,"0.0")</f>
        <v>23.347137818319318</v>
      </c>
    </row>
    <row r="1131" spans="1:10" ht="12.75" x14ac:dyDescent="0.2">
      <c r="A1131" s="3" t="s">
        <v>152</v>
      </c>
      <c r="B1131" s="3" t="s">
        <v>672</v>
      </c>
      <c r="C1131" s="12"/>
      <c r="D1131" s="7"/>
      <c r="E1131" s="20"/>
      <c r="F1131" s="20"/>
      <c r="G1131" s="13"/>
      <c r="H1131" s="13"/>
      <c r="I1131" s="13"/>
      <c r="J1131" s="13"/>
    </row>
    <row r="1132" spans="1:10" s="16" customFormat="1" ht="12.75" x14ac:dyDescent="0.2">
      <c r="A1132" s="11" t="s">
        <v>165</v>
      </c>
      <c r="B1132" s="11" t="s">
        <v>673</v>
      </c>
      <c r="C1132" s="14"/>
      <c r="D1132" s="15"/>
      <c r="E1132" s="22" t="s">
        <v>218</v>
      </c>
      <c r="F1132" s="9"/>
      <c r="G1132" s="13"/>
      <c r="H1132" s="13"/>
      <c r="I1132" s="13"/>
      <c r="J1132" s="13"/>
    </row>
    <row r="1133" spans="1:10" ht="15" x14ac:dyDescent="0.25">
      <c r="A1133" s="3" t="s">
        <v>165</v>
      </c>
      <c r="B1133" s="3" t="s">
        <v>673</v>
      </c>
      <c r="C1133" s="6" t="s">
        <v>201</v>
      </c>
      <c r="D1133" s="6" t="s">
        <v>202</v>
      </c>
      <c r="E1133" s="17"/>
      <c r="F1133" s="15"/>
      <c r="G1133" s="1">
        <v>0</v>
      </c>
      <c r="H1133" s="1">
        <v>0</v>
      </c>
      <c r="I1133" s="1">
        <v>1181345.8700000001</v>
      </c>
      <c r="J1133" s="1">
        <f t="shared" ref="J1133" si="544">SUM(G1133:I1133)</f>
        <v>1181345.8700000001</v>
      </c>
    </row>
    <row r="1134" spans="1:10" s="19" customFormat="1" ht="12.75" x14ac:dyDescent="0.2">
      <c r="A1134" s="3" t="s">
        <v>165</v>
      </c>
      <c r="B1134" s="3" t="s">
        <v>673</v>
      </c>
      <c r="C1134" s="17"/>
      <c r="D1134" s="2"/>
      <c r="E1134" s="17"/>
      <c r="F1134" s="17"/>
      <c r="G1134" s="8"/>
      <c r="H1134" s="8"/>
      <c r="I1134" s="8"/>
      <c r="J1134" s="8"/>
    </row>
    <row r="1135" spans="1:10" ht="12.75" x14ac:dyDescent="0.2">
      <c r="A1135" s="3" t="s">
        <v>165</v>
      </c>
      <c r="B1135" s="3" t="s">
        <v>673</v>
      </c>
      <c r="C1135" s="6" t="s">
        <v>200</v>
      </c>
      <c r="D1135" s="10" t="s">
        <v>199</v>
      </c>
      <c r="E1135" s="17"/>
      <c r="F1135" s="17"/>
      <c r="G1135" s="52">
        <v>0</v>
      </c>
      <c r="H1135" s="52">
        <v>0</v>
      </c>
      <c r="I1135" s="52">
        <v>17.113899321073664</v>
      </c>
      <c r="J1135" s="52">
        <f>IFERROR(($J1133/IC!$H1133)*100,"0.0")</f>
        <v>17.113899321073664</v>
      </c>
    </row>
    <row r="1136" spans="1:10" ht="12.75" x14ac:dyDescent="0.2">
      <c r="A1136" s="3" t="s">
        <v>165</v>
      </c>
      <c r="B1136" s="3" t="s">
        <v>673</v>
      </c>
      <c r="C1136" s="12"/>
      <c r="D1136" s="7"/>
      <c r="E1136" s="20"/>
      <c r="F1136" s="20"/>
      <c r="G1136" s="13"/>
      <c r="H1136" s="13"/>
      <c r="I1136" s="13"/>
      <c r="J1136" s="13"/>
    </row>
    <row r="1137" spans="1:10" s="16" customFormat="1" ht="12.75" x14ac:dyDescent="0.2">
      <c r="A1137" s="11" t="s">
        <v>112</v>
      </c>
      <c r="B1137" s="11" t="s">
        <v>674</v>
      </c>
      <c r="C1137" s="14"/>
      <c r="D1137" s="15"/>
      <c r="E1137" s="22" t="s">
        <v>217</v>
      </c>
      <c r="F1137" s="9"/>
      <c r="G1137" s="13"/>
      <c r="H1137" s="13"/>
      <c r="I1137" s="13"/>
      <c r="J1137" s="13"/>
    </row>
    <row r="1138" spans="1:10" ht="15" x14ac:dyDescent="0.25">
      <c r="A1138" s="3" t="s">
        <v>112</v>
      </c>
      <c r="B1138" s="3" t="s">
        <v>674</v>
      </c>
      <c r="C1138" s="6" t="s">
        <v>201</v>
      </c>
      <c r="D1138" s="6" t="s">
        <v>202</v>
      </c>
      <c r="E1138" s="17"/>
      <c r="F1138" s="15"/>
      <c r="G1138" s="1">
        <v>0</v>
      </c>
      <c r="H1138" s="1">
        <v>0</v>
      </c>
      <c r="I1138" s="1">
        <v>1118871.2</v>
      </c>
      <c r="J1138" s="1">
        <f t="shared" ref="J1138" si="545">SUM(G1138:I1138)</f>
        <v>1118871.2</v>
      </c>
    </row>
    <row r="1139" spans="1:10" s="19" customFormat="1" ht="12.75" x14ac:dyDescent="0.2">
      <c r="A1139" s="3" t="s">
        <v>112</v>
      </c>
      <c r="B1139" s="3" t="s">
        <v>674</v>
      </c>
      <c r="C1139" s="17"/>
      <c r="D1139" s="2"/>
      <c r="E1139" s="17"/>
      <c r="F1139" s="17"/>
      <c r="G1139" s="8"/>
      <c r="H1139" s="8"/>
      <c r="I1139" s="8"/>
      <c r="J1139" s="8"/>
    </row>
    <row r="1140" spans="1:10" ht="12.75" x14ac:dyDescent="0.2">
      <c r="A1140" s="3" t="s">
        <v>112</v>
      </c>
      <c r="B1140" s="3" t="s">
        <v>674</v>
      </c>
      <c r="C1140" s="6" t="s">
        <v>200</v>
      </c>
      <c r="D1140" s="10" t="s">
        <v>199</v>
      </c>
      <c r="E1140" s="17"/>
      <c r="F1140" s="17"/>
      <c r="G1140" s="52">
        <v>0</v>
      </c>
      <c r="H1140" s="52">
        <v>0</v>
      </c>
      <c r="I1140" s="52">
        <v>21.904178656465682</v>
      </c>
      <c r="J1140" s="52">
        <f>IFERROR(($J1138/IC!$H1138)*100,"0.0")</f>
        <v>21.904178656465682</v>
      </c>
    </row>
    <row r="1141" spans="1:10" ht="12.75" x14ac:dyDescent="0.2">
      <c r="A1141" s="3" t="s">
        <v>112</v>
      </c>
      <c r="B1141" s="3" t="s">
        <v>674</v>
      </c>
      <c r="C1141" s="12"/>
      <c r="D1141" s="7"/>
      <c r="E1141" s="20"/>
      <c r="F1141" s="20"/>
      <c r="G1141" s="13"/>
      <c r="H1141" s="13"/>
      <c r="I1141" s="13"/>
      <c r="J1141" s="13"/>
    </row>
    <row r="1142" spans="1:10" s="16" customFormat="1" ht="12.75" x14ac:dyDescent="0.2">
      <c r="A1142" s="11" t="s">
        <v>97</v>
      </c>
      <c r="B1142" s="11" t="s">
        <v>675</v>
      </c>
      <c r="C1142" s="14"/>
      <c r="D1142" s="15"/>
      <c r="E1142" s="22" t="s">
        <v>216</v>
      </c>
      <c r="F1142" s="9"/>
      <c r="G1142" s="13"/>
      <c r="H1142" s="13"/>
      <c r="I1142" s="13"/>
      <c r="J1142" s="13"/>
    </row>
    <row r="1143" spans="1:10" ht="15" x14ac:dyDescent="0.25">
      <c r="A1143" s="3" t="s">
        <v>97</v>
      </c>
      <c r="B1143" s="3" t="s">
        <v>675</v>
      </c>
      <c r="C1143" s="6" t="s">
        <v>201</v>
      </c>
      <c r="D1143" s="6" t="s">
        <v>202</v>
      </c>
      <c r="E1143" s="17"/>
      <c r="F1143" s="15"/>
      <c r="G1143" s="1">
        <v>0</v>
      </c>
      <c r="H1143" s="1">
        <v>0</v>
      </c>
      <c r="I1143" s="1">
        <v>1144055.5900000001</v>
      </c>
      <c r="J1143" s="1">
        <f t="shared" ref="J1143" si="546">SUM(G1143:I1143)</f>
        <v>1144055.5900000001</v>
      </c>
    </row>
    <row r="1144" spans="1:10" s="19" customFormat="1" ht="12.75" x14ac:dyDescent="0.2">
      <c r="A1144" s="3" t="s">
        <v>97</v>
      </c>
      <c r="B1144" s="3" t="s">
        <v>675</v>
      </c>
      <c r="C1144" s="17"/>
      <c r="D1144" s="2"/>
      <c r="E1144" s="17"/>
      <c r="F1144" s="17"/>
      <c r="G1144" s="8"/>
      <c r="H1144" s="8"/>
      <c r="I1144" s="8"/>
      <c r="J1144" s="8"/>
    </row>
    <row r="1145" spans="1:10" ht="12.75" x14ac:dyDescent="0.2">
      <c r="A1145" s="3" t="s">
        <v>97</v>
      </c>
      <c r="B1145" s="3" t="s">
        <v>675</v>
      </c>
      <c r="C1145" s="6" t="s">
        <v>200</v>
      </c>
      <c r="D1145" s="10" t="s">
        <v>199</v>
      </c>
      <c r="E1145" s="17"/>
      <c r="F1145" s="17"/>
      <c r="G1145" s="52">
        <v>0</v>
      </c>
      <c r="H1145" s="52">
        <v>0</v>
      </c>
      <c r="I1145" s="52">
        <v>29.78432926436076</v>
      </c>
      <c r="J1145" s="52">
        <f>IFERROR(($J1143/IC!$H1143)*100,"0.0")</f>
        <v>29.78432926436076</v>
      </c>
    </row>
    <row r="1146" spans="1:10" ht="12.75" x14ac:dyDescent="0.2">
      <c r="A1146" s="3" t="s">
        <v>97</v>
      </c>
      <c r="B1146" s="3" t="s">
        <v>675</v>
      </c>
      <c r="C1146" s="12"/>
      <c r="D1146" s="7"/>
      <c r="E1146" s="20"/>
      <c r="F1146" s="20"/>
      <c r="G1146" s="13"/>
      <c r="H1146" s="13"/>
      <c r="I1146" s="13"/>
      <c r="J1146" s="13"/>
    </row>
    <row r="1147" spans="1:10" s="16" customFormat="1" ht="12.75" x14ac:dyDescent="0.2">
      <c r="A1147" s="11" t="s">
        <v>140</v>
      </c>
      <c r="B1147" s="11" t="s">
        <v>676</v>
      </c>
      <c r="C1147" s="14"/>
      <c r="D1147" s="15"/>
      <c r="E1147" s="22" t="s">
        <v>215</v>
      </c>
      <c r="F1147" s="9"/>
      <c r="G1147" s="13"/>
      <c r="H1147" s="13"/>
      <c r="I1147" s="13"/>
      <c r="J1147" s="13"/>
    </row>
    <row r="1148" spans="1:10" ht="15" x14ac:dyDescent="0.25">
      <c r="A1148" s="3" t="s">
        <v>140</v>
      </c>
      <c r="B1148" s="3" t="s">
        <v>676</v>
      </c>
      <c r="C1148" s="6" t="s">
        <v>201</v>
      </c>
      <c r="D1148" s="6" t="s">
        <v>202</v>
      </c>
      <c r="E1148" s="17"/>
      <c r="F1148" s="15"/>
      <c r="G1148" s="1">
        <v>0</v>
      </c>
      <c r="H1148" s="1">
        <v>0</v>
      </c>
      <c r="I1148" s="1">
        <v>569579.91</v>
      </c>
      <c r="J1148" s="1">
        <f t="shared" ref="J1148" si="547">SUM(G1148:I1148)</f>
        <v>569579.91</v>
      </c>
    </row>
    <row r="1149" spans="1:10" s="19" customFormat="1" ht="12.75" x14ac:dyDescent="0.2">
      <c r="A1149" s="3" t="s">
        <v>140</v>
      </c>
      <c r="B1149" s="3" t="s">
        <v>676</v>
      </c>
      <c r="C1149" s="17"/>
      <c r="D1149" s="2"/>
      <c r="E1149" s="17"/>
      <c r="F1149" s="17"/>
      <c r="G1149" s="8"/>
      <c r="H1149" s="8"/>
      <c r="I1149" s="8"/>
      <c r="J1149" s="8"/>
    </row>
    <row r="1150" spans="1:10" ht="12.75" x14ac:dyDescent="0.2">
      <c r="A1150" s="3" t="s">
        <v>140</v>
      </c>
      <c r="B1150" s="3" t="s">
        <v>676</v>
      </c>
      <c r="C1150" s="6" t="s">
        <v>200</v>
      </c>
      <c r="D1150" s="10" t="s">
        <v>199</v>
      </c>
      <c r="E1150" s="17"/>
      <c r="F1150" s="17"/>
      <c r="G1150" s="52">
        <v>0</v>
      </c>
      <c r="H1150" s="52">
        <v>0</v>
      </c>
      <c r="I1150" s="52">
        <v>13.522549806202633</v>
      </c>
      <c r="J1150" s="52">
        <f>IFERROR(($J1148/IC!$H1148)*100,"0.0")</f>
        <v>13.522549806202633</v>
      </c>
    </row>
    <row r="1151" spans="1:10" ht="12.75" x14ac:dyDescent="0.2">
      <c r="A1151" s="3" t="s">
        <v>140</v>
      </c>
      <c r="B1151" s="3" t="s">
        <v>676</v>
      </c>
      <c r="C1151" s="12"/>
      <c r="D1151" s="7"/>
      <c r="E1151" s="20"/>
      <c r="F1151" s="20"/>
      <c r="G1151" s="13"/>
      <c r="H1151" s="13"/>
      <c r="I1151" s="13"/>
      <c r="J1151" s="13"/>
    </row>
    <row r="1152" spans="1:10" s="16" customFormat="1" ht="12.75" x14ac:dyDescent="0.2">
      <c r="A1152" s="11" t="s">
        <v>142</v>
      </c>
      <c r="B1152" s="11" t="s">
        <v>677</v>
      </c>
      <c r="C1152" s="14"/>
      <c r="D1152" s="15"/>
      <c r="E1152" s="22" t="s">
        <v>214</v>
      </c>
      <c r="F1152" s="9"/>
      <c r="G1152" s="13"/>
      <c r="H1152" s="13"/>
      <c r="I1152" s="13"/>
      <c r="J1152" s="13"/>
    </row>
    <row r="1153" spans="1:10" ht="15" x14ac:dyDescent="0.25">
      <c r="A1153" s="3" t="s">
        <v>142</v>
      </c>
      <c r="B1153" s="3" t="s">
        <v>677</v>
      </c>
      <c r="C1153" s="6" t="s">
        <v>201</v>
      </c>
      <c r="D1153" s="6" t="s">
        <v>202</v>
      </c>
      <c r="E1153" s="17"/>
      <c r="F1153" s="15"/>
      <c r="G1153" s="1">
        <v>0</v>
      </c>
      <c r="H1153" s="1">
        <v>0</v>
      </c>
      <c r="I1153" s="1">
        <v>904238.35</v>
      </c>
      <c r="J1153" s="1">
        <f t="shared" ref="J1153" si="548">SUM(G1153:I1153)</f>
        <v>904238.35</v>
      </c>
    </row>
    <row r="1154" spans="1:10" s="19" customFormat="1" ht="12.75" x14ac:dyDescent="0.2">
      <c r="A1154" s="3" t="s">
        <v>142</v>
      </c>
      <c r="B1154" s="3" t="s">
        <v>677</v>
      </c>
      <c r="C1154" s="17"/>
      <c r="D1154" s="2"/>
      <c r="E1154" s="17"/>
      <c r="F1154" s="17"/>
      <c r="G1154" s="8"/>
      <c r="H1154" s="8"/>
      <c r="I1154" s="8"/>
      <c r="J1154" s="8"/>
    </row>
    <row r="1155" spans="1:10" ht="12.75" x14ac:dyDescent="0.2">
      <c r="A1155" s="3" t="s">
        <v>142</v>
      </c>
      <c r="B1155" s="3" t="s">
        <v>677</v>
      </c>
      <c r="C1155" s="6" t="s">
        <v>200</v>
      </c>
      <c r="D1155" s="10" t="s">
        <v>199</v>
      </c>
      <c r="E1155" s="17"/>
      <c r="F1155" s="17"/>
      <c r="G1155" s="52">
        <v>0</v>
      </c>
      <c r="H1155" s="52">
        <v>0</v>
      </c>
      <c r="I1155" s="52">
        <v>97.142271219967185</v>
      </c>
      <c r="J1155" s="52">
        <f>IFERROR(($J1153/IC!$H1153)*100,"0.0")</f>
        <v>97.142271219967185</v>
      </c>
    </row>
    <row r="1156" spans="1:10" ht="12.75" x14ac:dyDescent="0.2">
      <c r="A1156" s="3" t="s">
        <v>142</v>
      </c>
      <c r="B1156" s="3" t="s">
        <v>677</v>
      </c>
      <c r="C1156" s="12"/>
      <c r="D1156" s="7"/>
      <c r="E1156" s="20"/>
      <c r="F1156" s="20"/>
      <c r="G1156" s="13"/>
      <c r="H1156" s="13"/>
      <c r="I1156" s="13"/>
      <c r="J1156" s="13"/>
    </row>
    <row r="1157" spans="1:10" s="16" customFormat="1" ht="12.75" x14ac:dyDescent="0.2">
      <c r="A1157" s="11" t="s">
        <v>145</v>
      </c>
      <c r="B1157" s="11" t="s">
        <v>678</v>
      </c>
      <c r="C1157" s="14"/>
      <c r="D1157" s="15"/>
      <c r="E1157" s="22" t="s">
        <v>213</v>
      </c>
      <c r="F1157" s="9"/>
      <c r="G1157" s="13"/>
      <c r="H1157" s="13"/>
      <c r="I1157" s="13"/>
      <c r="J1157" s="13"/>
    </row>
    <row r="1158" spans="1:10" ht="15" x14ac:dyDescent="0.25">
      <c r="A1158" s="3" t="s">
        <v>145</v>
      </c>
      <c r="B1158" s="3" t="s">
        <v>678</v>
      </c>
      <c r="C1158" s="6" t="s">
        <v>201</v>
      </c>
      <c r="D1158" s="6" t="s">
        <v>202</v>
      </c>
      <c r="E1158" s="17"/>
      <c r="F1158" s="15"/>
      <c r="G1158" s="1">
        <v>0</v>
      </c>
      <c r="H1158" s="1">
        <v>0</v>
      </c>
      <c r="I1158" s="1">
        <v>980120.12</v>
      </c>
      <c r="J1158" s="1">
        <f t="shared" ref="J1158" si="549">SUM(G1158:I1158)</f>
        <v>980120.12</v>
      </c>
    </row>
    <row r="1159" spans="1:10" s="19" customFormat="1" ht="12.75" x14ac:dyDescent="0.2">
      <c r="A1159" s="3" t="s">
        <v>145</v>
      </c>
      <c r="B1159" s="3" t="s">
        <v>678</v>
      </c>
      <c r="C1159" s="17"/>
      <c r="D1159" s="2"/>
      <c r="E1159" s="17"/>
      <c r="F1159" s="17"/>
      <c r="G1159" s="8"/>
      <c r="H1159" s="8"/>
      <c r="I1159" s="8"/>
      <c r="J1159" s="8"/>
    </row>
    <row r="1160" spans="1:10" ht="12.75" x14ac:dyDescent="0.2">
      <c r="A1160" s="3" t="s">
        <v>145</v>
      </c>
      <c r="B1160" s="3" t="s">
        <v>678</v>
      </c>
      <c r="C1160" s="6" t="s">
        <v>200</v>
      </c>
      <c r="D1160" s="10" t="s">
        <v>199</v>
      </c>
      <c r="E1160" s="17"/>
      <c r="F1160" s="17"/>
      <c r="G1160" s="52">
        <v>0</v>
      </c>
      <c r="H1160" s="52">
        <v>0</v>
      </c>
      <c r="I1160" s="52">
        <v>37.293681726158312</v>
      </c>
      <c r="J1160" s="52">
        <f>IFERROR(($J1158/IC!$H1158)*100,"0.0")</f>
        <v>37.293681726158312</v>
      </c>
    </row>
    <row r="1161" spans="1:10" ht="12.75" x14ac:dyDescent="0.2">
      <c r="A1161" s="3" t="s">
        <v>145</v>
      </c>
      <c r="B1161" s="3" t="s">
        <v>678</v>
      </c>
      <c r="C1161" s="12"/>
      <c r="D1161" s="7"/>
      <c r="E1161" s="20"/>
      <c r="F1161" s="20"/>
      <c r="G1161" s="13"/>
      <c r="H1161" s="13"/>
      <c r="I1161" s="13"/>
      <c r="J1161" s="13"/>
    </row>
    <row r="1162" spans="1:10" s="16" customFormat="1" ht="12.75" x14ac:dyDescent="0.2">
      <c r="A1162" s="11" t="s">
        <v>191</v>
      </c>
      <c r="B1162" s="11" t="s">
        <v>679</v>
      </c>
      <c r="C1162" s="14"/>
      <c r="D1162" s="15"/>
      <c r="E1162" s="22" t="s">
        <v>212</v>
      </c>
      <c r="F1162" s="9"/>
      <c r="G1162" s="13"/>
      <c r="H1162" s="13"/>
      <c r="I1162" s="13"/>
      <c r="J1162" s="13"/>
    </row>
    <row r="1163" spans="1:10" ht="15" x14ac:dyDescent="0.25">
      <c r="A1163" s="3" t="s">
        <v>191</v>
      </c>
      <c r="B1163" s="3" t="s">
        <v>679</v>
      </c>
      <c r="C1163" s="6" t="s">
        <v>201</v>
      </c>
      <c r="D1163" s="6" t="s">
        <v>202</v>
      </c>
      <c r="E1163" s="17"/>
      <c r="F1163" s="15"/>
      <c r="G1163" s="1">
        <v>0</v>
      </c>
      <c r="H1163" s="1">
        <v>0</v>
      </c>
      <c r="I1163" s="1">
        <v>766124.81</v>
      </c>
      <c r="J1163" s="1">
        <f t="shared" ref="J1163" si="550">SUM(G1163:I1163)</f>
        <v>766124.81</v>
      </c>
    </row>
    <row r="1164" spans="1:10" s="19" customFormat="1" ht="12.75" x14ac:dyDescent="0.2">
      <c r="A1164" s="3" t="s">
        <v>191</v>
      </c>
      <c r="B1164" s="3" t="s">
        <v>679</v>
      </c>
      <c r="C1164" s="17"/>
      <c r="D1164" s="2"/>
      <c r="E1164" s="17"/>
      <c r="F1164" s="17"/>
      <c r="G1164" s="8"/>
      <c r="H1164" s="8"/>
      <c r="I1164" s="8"/>
      <c r="J1164" s="8"/>
    </row>
    <row r="1165" spans="1:10" ht="12.75" x14ac:dyDescent="0.2">
      <c r="A1165" s="3" t="s">
        <v>191</v>
      </c>
      <c r="B1165" s="3" t="s">
        <v>679</v>
      </c>
      <c r="C1165" s="6" t="s">
        <v>200</v>
      </c>
      <c r="D1165" s="10" t="s">
        <v>199</v>
      </c>
      <c r="E1165" s="17"/>
      <c r="F1165" s="17"/>
      <c r="G1165" s="52">
        <v>0</v>
      </c>
      <c r="H1165" s="52">
        <v>0</v>
      </c>
      <c r="I1165" s="52">
        <v>13.723045618796787</v>
      </c>
      <c r="J1165" s="52">
        <f>IFERROR(($J1163/IC!$H1163)*100,"0.0")</f>
        <v>13.723045618796787</v>
      </c>
    </row>
    <row r="1166" spans="1:10" ht="12.75" x14ac:dyDescent="0.2">
      <c r="A1166" s="3" t="s">
        <v>191</v>
      </c>
      <c r="B1166" s="3" t="s">
        <v>679</v>
      </c>
      <c r="C1166" s="12"/>
      <c r="D1166" s="7"/>
      <c r="E1166" s="20"/>
      <c r="F1166" s="20"/>
      <c r="G1166" s="13"/>
      <c r="H1166" s="13"/>
      <c r="I1166" s="13"/>
      <c r="J1166" s="13"/>
    </row>
    <row r="1167" spans="1:10" s="16" customFormat="1" ht="12.75" x14ac:dyDescent="0.2">
      <c r="A1167" s="11" t="s">
        <v>170</v>
      </c>
      <c r="B1167" s="11" t="s">
        <v>680</v>
      </c>
      <c r="C1167" s="14"/>
      <c r="D1167" s="15"/>
      <c r="E1167" s="22" t="s">
        <v>211</v>
      </c>
      <c r="F1167" s="9"/>
      <c r="G1167" s="13"/>
      <c r="H1167" s="13"/>
      <c r="I1167" s="13"/>
      <c r="J1167" s="13"/>
    </row>
    <row r="1168" spans="1:10" ht="15" x14ac:dyDescent="0.25">
      <c r="A1168" s="3" t="s">
        <v>170</v>
      </c>
      <c r="B1168" s="3" t="s">
        <v>680</v>
      </c>
      <c r="C1168" s="6" t="s">
        <v>201</v>
      </c>
      <c r="D1168" s="6" t="s">
        <v>202</v>
      </c>
      <c r="E1168" s="17"/>
      <c r="F1168" s="15"/>
      <c r="G1168" s="1">
        <v>0</v>
      </c>
      <c r="H1168" s="1">
        <v>0</v>
      </c>
      <c r="I1168" s="1">
        <v>2489508.16</v>
      </c>
      <c r="J1168" s="1">
        <f t="shared" ref="J1168" si="551">SUM(G1168:I1168)</f>
        <v>2489508.16</v>
      </c>
    </row>
    <row r="1169" spans="1:10" s="19" customFormat="1" ht="12.75" x14ac:dyDescent="0.2">
      <c r="A1169" s="3" t="s">
        <v>170</v>
      </c>
      <c r="B1169" s="3" t="s">
        <v>680</v>
      </c>
      <c r="C1169" s="17"/>
      <c r="D1169" s="2"/>
      <c r="E1169" s="17"/>
      <c r="F1169" s="17"/>
      <c r="G1169" s="8"/>
      <c r="H1169" s="8"/>
      <c r="I1169" s="8"/>
      <c r="J1169" s="8"/>
    </row>
    <row r="1170" spans="1:10" ht="12.75" x14ac:dyDescent="0.2">
      <c r="A1170" s="3" t="s">
        <v>170</v>
      </c>
      <c r="B1170" s="3" t="s">
        <v>680</v>
      </c>
      <c r="C1170" s="6" t="s">
        <v>200</v>
      </c>
      <c r="D1170" s="10" t="s">
        <v>199</v>
      </c>
      <c r="E1170" s="17"/>
      <c r="F1170" s="17"/>
      <c r="G1170" s="52">
        <v>0</v>
      </c>
      <c r="H1170" s="52">
        <v>0</v>
      </c>
      <c r="I1170" s="52">
        <v>95.142923980999399</v>
      </c>
      <c r="J1170" s="52">
        <f>IFERROR(($J1168/IC!$H1168)*100,"0.0")</f>
        <v>95.142923980999399</v>
      </c>
    </row>
    <row r="1171" spans="1:10" ht="12.75" x14ac:dyDescent="0.2">
      <c r="A1171" s="3" t="s">
        <v>170</v>
      </c>
      <c r="B1171" s="3" t="s">
        <v>680</v>
      </c>
      <c r="C1171" s="12"/>
      <c r="D1171" s="7"/>
      <c r="E1171" s="20"/>
      <c r="F1171" s="20"/>
      <c r="G1171" s="13"/>
      <c r="H1171" s="13"/>
      <c r="I1171" s="13"/>
      <c r="J1171" s="13"/>
    </row>
    <row r="1172" spans="1:10" s="16" customFormat="1" ht="12.75" x14ac:dyDescent="0.2">
      <c r="A1172" s="11" t="s">
        <v>163</v>
      </c>
      <c r="B1172" s="11" t="s">
        <v>681</v>
      </c>
      <c r="C1172" s="14"/>
      <c r="D1172" s="15"/>
      <c r="E1172" s="22" t="s">
        <v>210</v>
      </c>
      <c r="F1172" s="9"/>
      <c r="G1172" s="13"/>
      <c r="H1172" s="13"/>
      <c r="I1172" s="13"/>
      <c r="J1172" s="13"/>
    </row>
    <row r="1173" spans="1:10" ht="15" x14ac:dyDescent="0.25">
      <c r="A1173" s="3" t="s">
        <v>163</v>
      </c>
      <c r="B1173" s="3" t="s">
        <v>681</v>
      </c>
      <c r="C1173" s="6" t="s">
        <v>201</v>
      </c>
      <c r="D1173" s="6" t="s">
        <v>202</v>
      </c>
      <c r="E1173" s="17"/>
      <c r="F1173" s="15"/>
      <c r="G1173" s="1">
        <v>0</v>
      </c>
      <c r="H1173" s="1">
        <v>0</v>
      </c>
      <c r="I1173" s="1">
        <v>515137.5</v>
      </c>
      <c r="J1173" s="1">
        <f t="shared" ref="J1173" si="552">SUM(G1173:I1173)</f>
        <v>515137.5</v>
      </c>
    </row>
    <row r="1174" spans="1:10" s="19" customFormat="1" ht="12.75" x14ac:dyDescent="0.2">
      <c r="A1174" s="3" t="s">
        <v>163</v>
      </c>
      <c r="B1174" s="3" t="s">
        <v>681</v>
      </c>
      <c r="C1174" s="17"/>
      <c r="D1174" s="2"/>
      <c r="E1174" s="17"/>
      <c r="F1174" s="17"/>
      <c r="G1174" s="8"/>
      <c r="H1174" s="8"/>
      <c r="I1174" s="8"/>
      <c r="J1174" s="8"/>
    </row>
    <row r="1175" spans="1:10" ht="12.75" x14ac:dyDescent="0.2">
      <c r="A1175" s="3" t="s">
        <v>163</v>
      </c>
      <c r="B1175" s="3" t="s">
        <v>681</v>
      </c>
      <c r="C1175" s="6" t="s">
        <v>200</v>
      </c>
      <c r="D1175" s="10" t="s">
        <v>199</v>
      </c>
      <c r="E1175" s="17"/>
      <c r="F1175" s="17"/>
      <c r="G1175" s="52">
        <v>0</v>
      </c>
      <c r="H1175" s="52">
        <v>0</v>
      </c>
      <c r="I1175" s="52">
        <v>22.716003645990519</v>
      </c>
      <c r="J1175" s="52">
        <f>IFERROR(($J1173/IC!$H1173)*100,"0.0")</f>
        <v>22.716003645990519</v>
      </c>
    </row>
    <row r="1176" spans="1:10" ht="12.75" x14ac:dyDescent="0.2">
      <c r="A1176" s="3" t="s">
        <v>163</v>
      </c>
      <c r="B1176" s="3" t="s">
        <v>681</v>
      </c>
      <c r="C1176" s="12"/>
      <c r="D1176" s="7"/>
      <c r="E1176" s="20"/>
      <c r="F1176" s="20"/>
      <c r="G1176" s="13"/>
      <c r="H1176" s="13"/>
      <c r="I1176" s="13"/>
      <c r="J1176" s="13"/>
    </row>
    <row r="1177" spans="1:10" s="16" customFormat="1" ht="12.75" x14ac:dyDescent="0.2">
      <c r="A1177" s="11" t="s">
        <v>46</v>
      </c>
      <c r="B1177" s="11" t="s">
        <v>682</v>
      </c>
      <c r="C1177" s="14"/>
      <c r="D1177" s="15"/>
      <c r="E1177" s="22" t="s">
        <v>209</v>
      </c>
      <c r="F1177" s="9"/>
      <c r="G1177" s="13"/>
      <c r="H1177" s="13"/>
      <c r="I1177" s="13"/>
      <c r="J1177" s="13"/>
    </row>
    <row r="1178" spans="1:10" ht="15" x14ac:dyDescent="0.25">
      <c r="A1178" s="3" t="s">
        <v>46</v>
      </c>
      <c r="B1178" s="3" t="s">
        <v>682</v>
      </c>
      <c r="C1178" s="6" t="s">
        <v>201</v>
      </c>
      <c r="D1178" s="6" t="s">
        <v>202</v>
      </c>
      <c r="E1178" s="17"/>
      <c r="F1178" s="15"/>
      <c r="G1178" s="1">
        <v>0</v>
      </c>
      <c r="H1178" s="1">
        <v>0</v>
      </c>
      <c r="I1178" s="1">
        <v>333833.55</v>
      </c>
      <c r="J1178" s="1">
        <f t="shared" ref="J1178" si="553">SUM(G1178:I1178)</f>
        <v>333833.55</v>
      </c>
    </row>
    <row r="1179" spans="1:10" s="19" customFormat="1" ht="12.75" x14ac:dyDescent="0.2">
      <c r="A1179" s="3" t="s">
        <v>46</v>
      </c>
      <c r="B1179" s="3" t="s">
        <v>682</v>
      </c>
      <c r="C1179" s="17"/>
      <c r="D1179" s="2"/>
      <c r="E1179" s="17"/>
      <c r="F1179" s="17"/>
      <c r="G1179" s="8"/>
      <c r="H1179" s="8"/>
      <c r="I1179" s="8"/>
      <c r="J1179" s="8"/>
    </row>
    <row r="1180" spans="1:10" ht="12.75" x14ac:dyDescent="0.2">
      <c r="A1180" s="3" t="s">
        <v>46</v>
      </c>
      <c r="B1180" s="3" t="s">
        <v>682</v>
      </c>
      <c r="C1180" s="6" t="s">
        <v>200</v>
      </c>
      <c r="D1180" s="10" t="s">
        <v>199</v>
      </c>
      <c r="E1180" s="17"/>
      <c r="F1180" s="17"/>
      <c r="G1180" s="52">
        <v>0</v>
      </c>
      <c r="H1180" s="52">
        <v>0</v>
      </c>
      <c r="I1180" s="52">
        <v>19.563907367539255</v>
      </c>
      <c r="J1180" s="52">
        <f>IFERROR(($J1178/IC!$H1178)*100,"0.0")</f>
        <v>19.563907367539255</v>
      </c>
    </row>
    <row r="1181" spans="1:10" ht="12.75" x14ac:dyDescent="0.2">
      <c r="A1181" s="3" t="s">
        <v>46</v>
      </c>
      <c r="B1181" s="3" t="s">
        <v>682</v>
      </c>
      <c r="C1181" s="12"/>
      <c r="D1181" s="7"/>
      <c r="E1181" s="20"/>
      <c r="F1181" s="20"/>
      <c r="G1181" s="13"/>
      <c r="H1181" s="13"/>
      <c r="I1181" s="13"/>
      <c r="J1181" s="13"/>
    </row>
    <row r="1182" spans="1:10" s="16" customFormat="1" ht="12.75" x14ac:dyDescent="0.2">
      <c r="A1182" s="11" t="s">
        <v>76</v>
      </c>
      <c r="B1182" s="11" t="s">
        <v>683</v>
      </c>
      <c r="C1182" s="14"/>
      <c r="D1182" s="15"/>
      <c r="E1182" s="22" t="s">
        <v>208</v>
      </c>
      <c r="F1182" s="9"/>
      <c r="G1182" s="13"/>
      <c r="H1182" s="13"/>
      <c r="I1182" s="13"/>
      <c r="J1182" s="13"/>
    </row>
    <row r="1183" spans="1:10" ht="15" x14ac:dyDescent="0.25">
      <c r="A1183" s="3" t="s">
        <v>76</v>
      </c>
      <c r="B1183" s="3" t="s">
        <v>683</v>
      </c>
      <c r="C1183" s="6" t="s">
        <v>201</v>
      </c>
      <c r="D1183" s="6" t="s">
        <v>202</v>
      </c>
      <c r="E1183" s="2"/>
      <c r="F1183" s="15"/>
      <c r="G1183" s="1">
        <v>0</v>
      </c>
      <c r="H1183" s="1">
        <v>0</v>
      </c>
      <c r="I1183" s="1">
        <v>973150.05</v>
      </c>
      <c r="J1183" s="1">
        <f t="shared" ref="J1183" si="554">SUM(G1183:I1183)</f>
        <v>973150.05</v>
      </c>
    </row>
    <row r="1184" spans="1:10" s="19" customFormat="1" ht="12.75" x14ac:dyDescent="0.2">
      <c r="A1184" s="3" t="s">
        <v>76</v>
      </c>
      <c r="B1184" s="3" t="s">
        <v>683</v>
      </c>
      <c r="C1184" s="17"/>
      <c r="D1184" s="2"/>
      <c r="E1184" s="2"/>
      <c r="F1184" s="17"/>
      <c r="G1184" s="8"/>
      <c r="H1184" s="8"/>
      <c r="I1184" s="8"/>
      <c r="J1184" s="8"/>
    </row>
    <row r="1185" spans="1:10" ht="12.75" x14ac:dyDescent="0.2">
      <c r="A1185" s="3" t="s">
        <v>76</v>
      </c>
      <c r="B1185" s="3" t="s">
        <v>683</v>
      </c>
      <c r="C1185" s="6" t="s">
        <v>200</v>
      </c>
      <c r="D1185" s="10" t="s">
        <v>199</v>
      </c>
      <c r="E1185" s="2"/>
      <c r="F1185" s="17"/>
      <c r="G1185" s="52">
        <v>0</v>
      </c>
      <c r="H1185" s="52">
        <v>0</v>
      </c>
      <c r="I1185" s="52">
        <v>20.759034700904294</v>
      </c>
      <c r="J1185" s="52">
        <f>IFERROR(($J1183/IC!$H1183)*100,"0.0")</f>
        <v>20.759034700904294</v>
      </c>
    </row>
    <row r="1186" spans="1:10" ht="12.75" x14ac:dyDescent="0.2">
      <c r="A1186" s="3" t="s">
        <v>76</v>
      </c>
      <c r="B1186" s="3" t="s">
        <v>683</v>
      </c>
      <c r="C1186" s="6"/>
      <c r="D1186" s="7"/>
      <c r="E1186" s="9"/>
      <c r="F1186" s="20"/>
      <c r="G1186" s="13"/>
      <c r="H1186" s="13"/>
      <c r="I1186" s="13"/>
      <c r="J1186" s="13"/>
    </row>
    <row r="1187" spans="1:10" s="16" customFormat="1" ht="12.75" x14ac:dyDescent="0.2">
      <c r="A1187" s="11" t="s">
        <v>684</v>
      </c>
      <c r="B1187" s="11" t="s">
        <v>685</v>
      </c>
      <c r="C1187" s="14"/>
      <c r="D1187" s="15"/>
      <c r="E1187" s="23" t="s">
        <v>207</v>
      </c>
      <c r="F1187" s="9"/>
      <c r="G1187" s="13"/>
      <c r="H1187" s="13"/>
      <c r="I1187" s="13"/>
      <c r="J1187" s="13"/>
    </row>
    <row r="1188" spans="1:10" ht="15" x14ac:dyDescent="0.25">
      <c r="A1188" s="3" t="s">
        <v>684</v>
      </c>
      <c r="B1188" s="3" t="s">
        <v>685</v>
      </c>
      <c r="C1188" s="6" t="s">
        <v>201</v>
      </c>
      <c r="D1188" s="6" t="s">
        <v>202</v>
      </c>
      <c r="E1188" s="2"/>
      <c r="F1188" s="15"/>
      <c r="G1188" s="1">
        <v>0</v>
      </c>
      <c r="H1188" s="1">
        <v>0</v>
      </c>
      <c r="I1188" s="1">
        <v>0</v>
      </c>
      <c r="J1188" s="1">
        <f t="shared" ref="J1188" si="555">SUM(G1188:I1188)</f>
        <v>0</v>
      </c>
    </row>
    <row r="1189" spans="1:10" s="19" customFormat="1" ht="12.75" x14ac:dyDescent="0.2">
      <c r="A1189" s="3" t="s">
        <v>684</v>
      </c>
      <c r="B1189" s="3" t="s">
        <v>685</v>
      </c>
      <c r="C1189" s="17"/>
      <c r="D1189" s="2"/>
      <c r="E1189" s="2"/>
      <c r="F1189" s="17"/>
      <c r="G1189" s="8"/>
      <c r="H1189" s="8"/>
      <c r="I1189" s="8"/>
      <c r="J1189" s="8"/>
    </row>
    <row r="1190" spans="1:10" ht="12.75" x14ac:dyDescent="0.2">
      <c r="A1190" s="3" t="s">
        <v>684</v>
      </c>
      <c r="B1190" s="3" t="s">
        <v>685</v>
      </c>
      <c r="C1190" s="6" t="s">
        <v>200</v>
      </c>
      <c r="D1190" s="10" t="s">
        <v>199</v>
      </c>
      <c r="E1190" s="2"/>
      <c r="F1190" s="17"/>
      <c r="G1190" s="52" t="s">
        <v>716</v>
      </c>
      <c r="H1190" s="52" t="s">
        <v>716</v>
      </c>
      <c r="I1190" s="52" t="s">
        <v>716</v>
      </c>
      <c r="J1190" s="52" t="str">
        <f>IFERROR(($J1188/IC!$H1188)*100,"0.0")</f>
        <v>0.0</v>
      </c>
    </row>
    <row r="1191" spans="1:10" ht="12.75" x14ac:dyDescent="0.2">
      <c r="A1191" s="3" t="s">
        <v>684</v>
      </c>
      <c r="B1191" s="3" t="s">
        <v>685</v>
      </c>
      <c r="C1191" s="6"/>
      <c r="D1191" s="7"/>
      <c r="E1191" s="9"/>
      <c r="F1191" s="20"/>
      <c r="G1191" s="13"/>
      <c r="H1191" s="13"/>
      <c r="I1191" s="13"/>
      <c r="J1191" s="13"/>
    </row>
    <row r="1192" spans="1:10" s="16" customFormat="1" ht="12.75" x14ac:dyDescent="0.2">
      <c r="A1192" s="11" t="s">
        <v>118</v>
      </c>
      <c r="B1192" s="11" t="s">
        <v>686</v>
      </c>
      <c r="C1192" s="14"/>
      <c r="D1192" s="15"/>
      <c r="E1192" s="23" t="s">
        <v>206</v>
      </c>
      <c r="F1192" s="9"/>
      <c r="G1192" s="13"/>
      <c r="H1192" s="13"/>
      <c r="I1192" s="13"/>
      <c r="J1192" s="13"/>
    </row>
    <row r="1193" spans="1:10" ht="15" x14ac:dyDescent="0.25">
      <c r="A1193" s="3" t="s">
        <v>118</v>
      </c>
      <c r="B1193" s="3" t="s">
        <v>686</v>
      </c>
      <c r="C1193" s="6" t="s">
        <v>201</v>
      </c>
      <c r="D1193" s="6" t="s">
        <v>202</v>
      </c>
      <c r="E1193" s="2"/>
      <c r="F1193" s="15"/>
      <c r="G1193" s="1">
        <v>0</v>
      </c>
      <c r="H1193" s="1">
        <v>0</v>
      </c>
      <c r="I1193" s="1">
        <v>149194.23999999999</v>
      </c>
      <c r="J1193" s="1">
        <f t="shared" ref="J1193" si="556">SUM(G1193:I1193)</f>
        <v>149194.23999999999</v>
      </c>
    </row>
    <row r="1194" spans="1:10" s="19" customFormat="1" ht="12.75" x14ac:dyDescent="0.2">
      <c r="A1194" s="3" t="s">
        <v>118</v>
      </c>
      <c r="B1194" s="3" t="s">
        <v>686</v>
      </c>
      <c r="C1194" s="17"/>
      <c r="D1194" s="2"/>
      <c r="E1194" s="2"/>
      <c r="F1194" s="17"/>
      <c r="G1194" s="8"/>
      <c r="H1194" s="8"/>
      <c r="I1194" s="8"/>
      <c r="J1194" s="8"/>
    </row>
    <row r="1195" spans="1:10" ht="12.75" x14ac:dyDescent="0.2">
      <c r="A1195" s="3" t="s">
        <v>118</v>
      </c>
      <c r="B1195" s="3" t="s">
        <v>686</v>
      </c>
      <c r="C1195" s="6" t="s">
        <v>200</v>
      </c>
      <c r="D1195" s="10" t="s">
        <v>199</v>
      </c>
      <c r="E1195" s="2"/>
      <c r="F1195" s="17"/>
      <c r="G1195" s="52">
        <v>0</v>
      </c>
      <c r="H1195" s="52">
        <v>0</v>
      </c>
      <c r="I1195" s="52">
        <v>6.298712043506967</v>
      </c>
      <c r="J1195" s="52">
        <f>IFERROR(($J1193/IC!$H1193)*100,"0.0")</f>
        <v>6.298712043506967</v>
      </c>
    </row>
    <row r="1196" spans="1:10" ht="12.75" x14ac:dyDescent="0.2">
      <c r="A1196" s="3" t="s">
        <v>118</v>
      </c>
      <c r="B1196" s="3" t="s">
        <v>686</v>
      </c>
      <c r="C1196" s="6"/>
      <c r="D1196" s="7"/>
      <c r="E1196" s="9"/>
      <c r="F1196" s="20"/>
      <c r="G1196" s="13"/>
      <c r="H1196" s="13"/>
      <c r="I1196" s="13"/>
      <c r="J1196" s="13"/>
    </row>
    <row r="1197" spans="1:10" s="16" customFormat="1" ht="12.75" x14ac:dyDescent="0.2">
      <c r="A1197" s="21" t="s">
        <v>687</v>
      </c>
      <c r="B1197" s="11" t="s">
        <v>693</v>
      </c>
      <c r="C1197" s="14"/>
      <c r="D1197" s="15"/>
      <c r="E1197" s="23" t="s">
        <v>702</v>
      </c>
      <c r="F1197" s="9"/>
      <c r="G1197" s="13"/>
      <c r="H1197" s="13"/>
      <c r="I1197" s="13"/>
      <c r="J1197" s="13"/>
    </row>
    <row r="1198" spans="1:10" ht="15" x14ac:dyDescent="0.25">
      <c r="A1198" s="21" t="s">
        <v>687</v>
      </c>
      <c r="B1198" s="11" t="s">
        <v>693</v>
      </c>
      <c r="C1198" s="6" t="s">
        <v>201</v>
      </c>
      <c r="D1198" s="6" t="s">
        <v>202</v>
      </c>
      <c r="E1198" s="2"/>
      <c r="F1198" s="15"/>
      <c r="G1198" s="1">
        <v>0</v>
      </c>
      <c r="H1198" s="1">
        <v>0</v>
      </c>
      <c r="I1198" s="1">
        <v>390986.15</v>
      </c>
      <c r="J1198" s="1">
        <f t="shared" ref="J1198" si="557">SUM(G1198:I1198)</f>
        <v>390986.15</v>
      </c>
    </row>
    <row r="1199" spans="1:10" s="19" customFormat="1" ht="12.75" x14ac:dyDescent="0.2">
      <c r="A1199" s="21" t="s">
        <v>687</v>
      </c>
      <c r="B1199" s="11" t="s">
        <v>693</v>
      </c>
      <c r="C1199" s="17"/>
      <c r="D1199" s="2"/>
      <c r="E1199" s="2"/>
      <c r="F1199" s="17"/>
      <c r="G1199" s="8"/>
      <c r="H1199" s="8"/>
      <c r="I1199" s="8"/>
      <c r="J1199" s="8"/>
    </row>
    <row r="1200" spans="1:10" ht="12.75" x14ac:dyDescent="0.2">
      <c r="A1200" s="21" t="s">
        <v>687</v>
      </c>
      <c r="B1200" s="11" t="s">
        <v>693</v>
      </c>
      <c r="C1200" s="6" t="s">
        <v>200</v>
      </c>
      <c r="D1200" s="10" t="s">
        <v>199</v>
      </c>
      <c r="E1200" s="2"/>
      <c r="F1200" s="17"/>
      <c r="G1200" s="52">
        <v>0</v>
      </c>
      <c r="H1200" s="52">
        <v>0</v>
      </c>
      <c r="I1200" s="52">
        <v>16.506730902274928</v>
      </c>
      <c r="J1200" s="52">
        <f>IFERROR(($J1198/IC!$H1193)*100,"0.0")</f>
        <v>16.506730902274928</v>
      </c>
    </row>
    <row r="1201" spans="1:10" ht="12.75" x14ac:dyDescent="0.2">
      <c r="A1201" s="21" t="s">
        <v>687</v>
      </c>
      <c r="B1201" s="11" t="s">
        <v>693</v>
      </c>
      <c r="C1201" s="6"/>
      <c r="D1201" s="7"/>
      <c r="E1201" s="9"/>
      <c r="F1201" s="20"/>
      <c r="G1201" s="13"/>
      <c r="H1201" s="13"/>
      <c r="I1201" s="13"/>
      <c r="J1201" s="13"/>
    </row>
    <row r="1202" spans="1:10" s="16" customFormat="1" ht="12.75" x14ac:dyDescent="0.2">
      <c r="A1202" s="21" t="s">
        <v>687</v>
      </c>
      <c r="B1202" s="11" t="s">
        <v>693</v>
      </c>
      <c r="C1202" s="14"/>
      <c r="D1202" s="15"/>
      <c r="E1202" s="23" t="s">
        <v>700</v>
      </c>
      <c r="F1202" s="9"/>
      <c r="G1202" s="13"/>
      <c r="H1202" s="13"/>
      <c r="I1202" s="13"/>
      <c r="J1202" s="13"/>
    </row>
    <row r="1203" spans="1:10" ht="15" x14ac:dyDescent="0.25">
      <c r="A1203" s="21" t="s">
        <v>699</v>
      </c>
      <c r="B1203" s="11" t="s">
        <v>701</v>
      </c>
      <c r="C1203" s="6" t="s">
        <v>201</v>
      </c>
      <c r="D1203" s="6" t="s">
        <v>202</v>
      </c>
      <c r="E1203" s="2"/>
      <c r="F1203" s="15"/>
      <c r="G1203" s="1">
        <v>0</v>
      </c>
      <c r="H1203" s="1">
        <v>0</v>
      </c>
      <c r="I1203" s="1">
        <v>4113764.48</v>
      </c>
      <c r="J1203" s="1">
        <f t="shared" ref="J1203" si="558">SUM(G1203:I1203)</f>
        <v>4113764.48</v>
      </c>
    </row>
    <row r="1204" spans="1:10" s="19" customFormat="1" ht="12.75" x14ac:dyDescent="0.2">
      <c r="A1204" s="21" t="s">
        <v>699</v>
      </c>
      <c r="B1204" s="11" t="s">
        <v>701</v>
      </c>
      <c r="C1204" s="17"/>
      <c r="D1204" s="2"/>
      <c r="E1204" s="2"/>
      <c r="F1204" s="17"/>
      <c r="G1204" s="8"/>
      <c r="H1204" s="8"/>
      <c r="I1204" s="8"/>
      <c r="J1204" s="8"/>
    </row>
    <row r="1205" spans="1:10" ht="12.75" x14ac:dyDescent="0.2">
      <c r="A1205" s="21" t="s">
        <v>699</v>
      </c>
      <c r="B1205" s="11" t="s">
        <v>701</v>
      </c>
      <c r="C1205" s="6" t="s">
        <v>200</v>
      </c>
      <c r="D1205" s="10" t="s">
        <v>199</v>
      </c>
      <c r="E1205" s="2"/>
      <c r="F1205" s="17"/>
      <c r="G1205" s="52">
        <v>0</v>
      </c>
      <c r="H1205" s="52">
        <v>0</v>
      </c>
      <c r="I1205" s="52">
        <v>38.538628339017514</v>
      </c>
      <c r="J1205" s="52">
        <f>IFERROR(($J1203/IC!$H1203)*100,"0.0")</f>
        <v>38.538628339017514</v>
      </c>
    </row>
    <row r="1206" spans="1:10" ht="12.75" x14ac:dyDescent="0.2">
      <c r="A1206" s="21" t="s">
        <v>699</v>
      </c>
      <c r="B1206" s="11" t="s">
        <v>701</v>
      </c>
      <c r="C1206" s="6"/>
      <c r="D1206" s="7"/>
      <c r="E1206" s="9"/>
      <c r="F1206" s="20"/>
      <c r="G1206" s="13"/>
      <c r="H1206" s="13"/>
      <c r="I1206" s="13"/>
      <c r="J1206" s="13"/>
    </row>
    <row r="1207" spans="1:10" s="16" customFormat="1" ht="12.75" x14ac:dyDescent="0.2">
      <c r="A1207" s="11"/>
      <c r="B1207" s="11"/>
      <c r="C1207" s="14"/>
      <c r="D1207" s="23" t="s">
        <v>205</v>
      </c>
      <c r="E1207" s="15"/>
      <c r="F1207" s="15"/>
      <c r="G1207" s="8"/>
      <c r="H1207" s="8"/>
      <c r="I1207" s="8"/>
      <c r="J1207" s="8"/>
    </row>
    <row r="1208" spans="1:10" ht="12.75" x14ac:dyDescent="0.2">
      <c r="C1208" s="6" t="s">
        <v>201</v>
      </c>
      <c r="D1208" s="6" t="s">
        <v>202</v>
      </c>
      <c r="E1208" s="2"/>
      <c r="F1208" s="2"/>
      <c r="G1208" s="26">
        <f>SUMIF($D$7:$D$1081,$D1208,G$7:G$1081)</f>
        <v>6068995646.9699993</v>
      </c>
      <c r="H1208" s="26">
        <f>SUMIF($D$7:$D$1081,$D1208,H$7:H$1081)</f>
        <v>426682739.0999999</v>
      </c>
      <c r="I1208" s="26">
        <f>SUMIF($D$7:$D$1081,$D1208,I$7:I$1081)</f>
        <v>1269092531.7199988</v>
      </c>
      <c r="J1208" s="26">
        <f>SUMIF($D$7:$D$1081,$D1208,J$7:J$1081)</f>
        <v>7764770917.7900047</v>
      </c>
    </row>
    <row r="1209" spans="1:10" s="19" customFormat="1" ht="12.75" x14ac:dyDescent="0.2">
      <c r="A1209" s="3"/>
      <c r="B1209" s="3"/>
      <c r="C1209" s="17" t="s">
        <v>201</v>
      </c>
      <c r="D1209" s="2" t="s">
        <v>697</v>
      </c>
      <c r="E1209" s="2"/>
      <c r="F1209" s="8">
        <f>SUMIF($D$7:$D$1081,$D1209,F$7:F$1081)</f>
        <v>879404.96000000043</v>
      </c>
      <c r="G1209" s="26">
        <f>G1208/$F1209</f>
        <v>6901.2524639046796</v>
      </c>
      <c r="H1209" s="26">
        <f>H1208/$F1209</f>
        <v>485.19482889884961</v>
      </c>
      <c r="I1209" s="26">
        <f>I1208/$F1209</f>
        <v>1443.1264200738624</v>
      </c>
      <c r="J1209" s="26">
        <f>J1208/$F1209</f>
        <v>8829.5737128773999</v>
      </c>
    </row>
    <row r="1210" spans="1:10" s="19" customFormat="1" ht="12.75" x14ac:dyDescent="0.2">
      <c r="A1210" s="3"/>
      <c r="B1210" s="3"/>
      <c r="C1210" s="17" t="s">
        <v>201</v>
      </c>
      <c r="D1210" s="6" t="s">
        <v>698</v>
      </c>
      <c r="E1210" s="2"/>
      <c r="F1210" s="8">
        <f>SUMIF($D$7:$D$1081,$D1210,F$7:F$1081)</f>
        <v>877512</v>
      </c>
      <c r="G1210" s="26">
        <f>G1208/$F1210</f>
        <v>6916.1397758321245</v>
      </c>
      <c r="H1210" s="26">
        <f t="shared" ref="H1210:J1210" si="559">H1208/$F1210</f>
        <v>486.24148627027313</v>
      </c>
      <c r="I1210" s="26">
        <f t="shared" si="559"/>
        <v>1446.239517772975</v>
      </c>
      <c r="J1210" s="26">
        <f t="shared" si="559"/>
        <v>8848.6207798753803</v>
      </c>
    </row>
    <row r="1211" spans="1:10" s="19" customFormat="1" ht="12.75" x14ac:dyDescent="0.2">
      <c r="A1211" s="3"/>
      <c r="B1211" s="3"/>
      <c r="C1211" s="17"/>
      <c r="D1211" s="2"/>
      <c r="E1211" s="2"/>
      <c r="F1211" s="8"/>
      <c r="G1211" s="18"/>
      <c r="H1211" s="18"/>
      <c r="I1211" s="18"/>
      <c r="J1211" s="18"/>
    </row>
    <row r="1212" spans="1:10" ht="12.75" x14ac:dyDescent="0.2">
      <c r="C1212" s="6" t="s">
        <v>200</v>
      </c>
      <c r="D1212" s="10" t="s">
        <v>199</v>
      </c>
      <c r="E1212" s="2"/>
      <c r="F1212" s="2"/>
      <c r="G1212" s="18">
        <f>((G1208/$J1208)*$J1212)</f>
        <v>39.414795617335194</v>
      </c>
      <c r="H1212" s="18">
        <f>((H1208/$J1208)*$J1212)</f>
        <v>2.7710701956867605</v>
      </c>
      <c r="I1212" s="18">
        <f>((I1208/$J1208)*$J1212)</f>
        <v>8.242059422501594</v>
      </c>
      <c r="J1212" s="18">
        <f>($J1208/IC!$H1208)*100</f>
        <v>50.427925235523595</v>
      </c>
    </row>
    <row r="1213" spans="1:10" ht="12.75" x14ac:dyDescent="0.2">
      <c r="C1213" s="12"/>
      <c r="D1213" s="7"/>
      <c r="E1213" s="9"/>
      <c r="F1213" s="9"/>
      <c r="G1213" s="13"/>
      <c r="H1213" s="13"/>
      <c r="I1213" s="13"/>
      <c r="J1213" s="13"/>
    </row>
    <row r="1214" spans="1:10" s="16" customFormat="1" ht="12.75" x14ac:dyDescent="0.2">
      <c r="A1214" s="11"/>
      <c r="B1214" s="11"/>
      <c r="C1214" s="14"/>
      <c r="D1214" s="23" t="s">
        <v>204</v>
      </c>
      <c r="E1214" s="15"/>
      <c r="F1214" s="15"/>
      <c r="G1214" s="26"/>
      <c r="H1214" s="26"/>
      <c r="I1214" s="26"/>
      <c r="J1214" s="26"/>
    </row>
    <row r="1215" spans="1:10" ht="12.75" x14ac:dyDescent="0.2">
      <c r="C1215" s="6" t="s">
        <v>201</v>
      </c>
      <c r="D1215" s="6" t="s">
        <v>202</v>
      </c>
      <c r="E1215" s="24"/>
      <c r="F1215" s="24"/>
      <c r="G1215" s="26">
        <f>SUMIF($D$1082:$D$1206,$D1215,G$1082:G$1206)</f>
        <v>0</v>
      </c>
      <c r="H1215" s="26">
        <f>SUMIF($D$1082:$D$1206,$D1215,H$1082:H$1206)</f>
        <v>0</v>
      </c>
      <c r="I1215" s="26">
        <f>SUMIF($D$1082:$D$1206,$D1215,I$1082:I$1206)</f>
        <v>42469549.619999997</v>
      </c>
      <c r="J1215" s="26">
        <f>SUMIF($D$1082:$D$1206,$D1215,J$1082:J$1206)</f>
        <v>42469549.619999997</v>
      </c>
    </row>
    <row r="1216" spans="1:10" s="19" customFormat="1" ht="12.75" x14ac:dyDescent="0.2">
      <c r="A1216" s="3"/>
      <c r="B1216" s="3"/>
      <c r="C1216" s="17"/>
      <c r="D1216" s="2"/>
      <c r="E1216" s="2"/>
      <c r="F1216" s="2"/>
      <c r="G1216" s="26"/>
      <c r="H1216" s="26"/>
      <c r="I1216" s="26"/>
      <c r="J1216" s="26"/>
    </row>
    <row r="1217" spans="1:10" ht="12.75" x14ac:dyDescent="0.2">
      <c r="C1217" s="25" t="s">
        <v>200</v>
      </c>
      <c r="D1217" s="4" t="s">
        <v>199</v>
      </c>
      <c r="G1217" s="18">
        <f>((G1215/$J1215)*$J1217)</f>
        <v>0</v>
      </c>
      <c r="H1217" s="18">
        <f>((H1215/$J1215)*$J1217)</f>
        <v>0</v>
      </c>
      <c r="I1217" s="18">
        <f>((I1215/$J1215)*$J1217)</f>
        <v>24.688477236312938</v>
      </c>
      <c r="J1217" s="18">
        <f>($J1215/IC!$H1214)*100</f>
        <v>24.688477236312938</v>
      </c>
    </row>
    <row r="1218" spans="1:10" ht="12.75" x14ac:dyDescent="0.2">
      <c r="C1218" s="12"/>
      <c r="D1218" s="7"/>
      <c r="E1218" s="9"/>
      <c r="F1218" s="9"/>
      <c r="G1218" s="13"/>
      <c r="H1218" s="13"/>
      <c r="I1218" s="13"/>
      <c r="J1218" s="13"/>
    </row>
    <row r="1219" spans="1:10" s="16" customFormat="1" ht="12.75" x14ac:dyDescent="0.2">
      <c r="A1219" s="11"/>
      <c r="B1219" s="11"/>
      <c r="C1219" s="14"/>
      <c r="D1219" s="23" t="s">
        <v>203</v>
      </c>
      <c r="E1219" s="15"/>
      <c r="F1219" s="15"/>
      <c r="G1219" s="8"/>
      <c r="H1219" s="8"/>
      <c r="I1219" s="8"/>
      <c r="J1219" s="8"/>
    </row>
    <row r="1220" spans="1:10" ht="12.75" x14ac:dyDescent="0.2">
      <c r="C1220" s="6" t="s">
        <v>201</v>
      </c>
      <c r="D1220" s="6" t="s">
        <v>202</v>
      </c>
      <c r="E1220" s="2"/>
      <c r="F1220" s="2"/>
      <c r="G1220" s="26">
        <f>G1208+G1215</f>
        <v>6068995646.9699993</v>
      </c>
      <c r="H1220" s="26">
        <f>H1208+H1215</f>
        <v>426682739.0999999</v>
      </c>
      <c r="I1220" s="26">
        <f>I1208+I1215</f>
        <v>1311562081.3399987</v>
      </c>
      <c r="J1220" s="26">
        <f>J1208+J1215</f>
        <v>7807240467.4100046</v>
      </c>
    </row>
    <row r="1221" spans="1:10" s="19" customFormat="1" ht="12.75" x14ac:dyDescent="0.2">
      <c r="A1221" s="3"/>
      <c r="B1221" s="3"/>
      <c r="C1221" s="17" t="s">
        <v>201</v>
      </c>
      <c r="D1221" s="2" t="s">
        <v>697</v>
      </c>
      <c r="E1221" s="2"/>
      <c r="F1221" s="8">
        <f>F1209</f>
        <v>879404.96000000043</v>
      </c>
      <c r="G1221" s="26">
        <f>G1220/$F1221</f>
        <v>6901.2524639046796</v>
      </c>
      <c r="H1221" s="26">
        <f>H1220/$F1221</f>
        <v>485.19482889884961</v>
      </c>
      <c r="I1221" s="26">
        <f>I1220/$F1221</f>
        <v>1491.419927106163</v>
      </c>
      <c r="J1221" s="26">
        <f>J1220/$F1221</f>
        <v>8877.8672199097</v>
      </c>
    </row>
    <row r="1222" spans="1:10" s="19" customFormat="1" ht="12.75" x14ac:dyDescent="0.2">
      <c r="A1222" s="3"/>
      <c r="B1222" s="3"/>
      <c r="C1222" s="17" t="s">
        <v>201</v>
      </c>
      <c r="D1222" s="6" t="s">
        <v>698</v>
      </c>
      <c r="E1222" s="2"/>
      <c r="F1222" s="8">
        <f>F1210</f>
        <v>877512</v>
      </c>
      <c r="G1222" s="26">
        <f>G1220/$F1222</f>
        <v>6916.1397758321245</v>
      </c>
      <c r="H1222" s="26">
        <f>H1220/$F1222</f>
        <v>486.24148627027313</v>
      </c>
      <c r="I1222" s="26">
        <f>I1220/$F1222</f>
        <v>1494.6372030695861</v>
      </c>
      <c r="J1222" s="26">
        <f>J1220/$F1222</f>
        <v>8897.0184651719919</v>
      </c>
    </row>
    <row r="1223" spans="1:10" ht="12.75" x14ac:dyDescent="0.2">
      <c r="C1223" s="6" t="s">
        <v>200</v>
      </c>
      <c r="D1223" s="10" t="s">
        <v>199</v>
      </c>
      <c r="E1223" s="2"/>
      <c r="F1223" s="2"/>
      <c r="G1223" s="18">
        <f>((G1220/$J1220)*$J1223)</f>
        <v>38.979323748882159</v>
      </c>
      <c r="H1223" s="18">
        <f>((H1220/$J1220)*$J1223)</f>
        <v>2.7404542024580776</v>
      </c>
      <c r="I1223" s="18">
        <f>((I1220/$J1220)*$J1223)</f>
        <v>8.4237666261687867</v>
      </c>
      <c r="J1223" s="18">
        <f>($J1220/IC!$H1219)*100</f>
        <v>50.143544577509061</v>
      </c>
    </row>
    <row r="1224" spans="1:10" ht="12.75" x14ac:dyDescent="0.2">
      <c r="C1224" s="6"/>
      <c r="D1224" s="10"/>
      <c r="E1224" s="2"/>
      <c r="F1224" s="2"/>
      <c r="G1224" s="8"/>
      <c r="H1224" s="8"/>
      <c r="I1224" s="8"/>
      <c r="J1224" s="8"/>
    </row>
    <row r="1225" spans="1:10" ht="12.75" x14ac:dyDescent="0.2">
      <c r="C1225" s="6"/>
      <c r="D1225" s="10"/>
      <c r="E1225" s="2"/>
      <c r="F1225" s="2"/>
      <c r="G1225" s="8"/>
      <c r="H1225" s="8"/>
      <c r="I1225" s="8"/>
      <c r="J1225" s="8"/>
    </row>
    <row r="1226" spans="1:10" ht="15" x14ac:dyDescent="0.25">
      <c r="A1226" s="21"/>
      <c r="B1226" s="11"/>
      <c r="C1226" s="6"/>
      <c r="D1226" s="6"/>
      <c r="E1226" s="2"/>
      <c r="F1226" s="15"/>
      <c r="G1226" s="1"/>
      <c r="H1226" s="1"/>
      <c r="I1226" s="1"/>
      <c r="J1226" s="1"/>
    </row>
    <row r="1227" spans="1:10" ht="12.75" x14ac:dyDescent="0.2">
      <c r="C1227" s="6"/>
      <c r="D1227" s="10"/>
      <c r="E1227" s="2"/>
      <c r="F1227" s="2"/>
      <c r="G1227" s="8"/>
      <c r="H1227" s="8"/>
      <c r="I1227" s="8"/>
      <c r="J1227" s="8"/>
    </row>
    <row r="1228" spans="1:10" ht="12.75" x14ac:dyDescent="0.2">
      <c r="C1228" s="6"/>
      <c r="D1228" s="10"/>
      <c r="E1228" s="2"/>
      <c r="F1228" s="2"/>
      <c r="G1228" s="8"/>
      <c r="H1228" s="8"/>
      <c r="I1228" s="8"/>
      <c r="J1228" s="8"/>
    </row>
    <row r="1229" spans="1:10" ht="12.75" x14ac:dyDescent="0.2">
      <c r="C1229" s="6"/>
      <c r="D1229" s="10"/>
      <c r="E1229" s="2"/>
      <c r="F1229" s="2"/>
      <c r="G1229" s="8"/>
      <c r="H1229" s="8"/>
      <c r="I1229" s="8"/>
      <c r="J1229" s="8"/>
    </row>
    <row r="1230" spans="1:10" ht="12.75" x14ac:dyDescent="0.2">
      <c r="C1230" s="6"/>
      <c r="D1230" s="10"/>
      <c r="E1230" s="2"/>
      <c r="F1230" s="2"/>
      <c r="G1230" s="8"/>
      <c r="H1230" s="8"/>
      <c r="I1230" s="8"/>
      <c r="J1230" s="8"/>
    </row>
    <row r="1231" spans="1:10" ht="12.75" x14ac:dyDescent="0.2">
      <c r="C1231" s="6"/>
      <c r="D1231" s="10"/>
      <c r="E1231" s="2"/>
      <c r="F1231" s="2"/>
      <c r="G1231" s="8"/>
      <c r="H1231" s="8"/>
      <c r="I1231" s="8"/>
      <c r="J1231" s="8"/>
    </row>
    <row r="1232" spans="1:10" ht="12.75" x14ac:dyDescent="0.2">
      <c r="C1232" s="6"/>
      <c r="D1232" s="10"/>
      <c r="E1232" s="2"/>
      <c r="F1232" s="2"/>
      <c r="G1232" s="8"/>
      <c r="H1232" s="8"/>
      <c r="I1232" s="8"/>
      <c r="J1232" s="8"/>
    </row>
    <row r="1233" spans="3:10" ht="12.75" x14ac:dyDescent="0.2">
      <c r="C1233" s="6"/>
      <c r="D1233" s="10"/>
      <c r="E1233" s="2"/>
      <c r="F1233" s="2"/>
      <c r="G1233" s="8"/>
      <c r="H1233" s="8"/>
      <c r="I1233" s="8"/>
      <c r="J1233" s="8"/>
    </row>
    <row r="1234" spans="3:10" ht="12.75" x14ac:dyDescent="0.2">
      <c r="C1234" s="6"/>
      <c r="D1234" s="10"/>
      <c r="E1234" s="2"/>
      <c r="F1234" s="2"/>
      <c r="G1234" s="8"/>
      <c r="H1234" s="8"/>
      <c r="I1234" s="8"/>
      <c r="J1234" s="8"/>
    </row>
    <row r="1235" spans="3:10" ht="12.75" x14ac:dyDescent="0.2">
      <c r="C1235" s="6"/>
      <c r="D1235" s="10"/>
      <c r="E1235" s="2"/>
      <c r="F1235" s="2"/>
      <c r="G1235" s="8"/>
      <c r="H1235" s="8"/>
      <c r="I1235" s="8"/>
      <c r="J1235" s="8"/>
    </row>
    <row r="1236" spans="3:10" ht="12.75" x14ac:dyDescent="0.2">
      <c r="C1236" s="6"/>
      <c r="D1236" s="10"/>
      <c r="E1236" s="2"/>
      <c r="F1236" s="2"/>
      <c r="G1236" s="8"/>
      <c r="H1236" s="8"/>
      <c r="I1236" s="8"/>
      <c r="J1236" s="8"/>
    </row>
    <row r="1237" spans="3:10" ht="12.75" x14ac:dyDescent="0.2">
      <c r="C1237" s="6"/>
      <c r="D1237" s="10"/>
      <c r="E1237" s="2"/>
      <c r="F1237" s="2"/>
      <c r="G1237" s="8"/>
      <c r="H1237" s="8"/>
      <c r="I1237" s="8"/>
      <c r="J1237" s="8"/>
    </row>
    <row r="1238" spans="3:10" ht="13.15" customHeight="1" x14ac:dyDescent="0.2">
      <c r="C1238" s="6"/>
      <c r="D1238" s="10"/>
      <c r="E1238" s="2"/>
      <c r="F1238" s="2"/>
      <c r="G1238" s="8"/>
      <c r="H1238" s="8"/>
      <c r="I1238" s="8"/>
      <c r="J1238" s="8"/>
    </row>
  </sheetData>
  <printOptions horizontalCentered="1"/>
  <pageMargins left="0.5" right="0.5" top="1" bottom="0.75" header="0.75" footer="0.5"/>
  <pageSetup scale="88" fitToHeight="0" orientation="landscape" useFirstPageNumber="1" r:id="rId1"/>
  <headerFooter alignWithMargins="0">
    <oddHeader>&amp;L&amp;"Arial,Bold"TABLE IA&amp;C&amp;"Arial,Bold"COMPARISON OF REVENUE AND OTHER SOURCES&amp;R&amp;"Arial,Bold"2016-2017</oddHeader>
    <oddFooter>&amp;CPage &amp;P</oddFooter>
  </headerFooter>
  <rowBreaks count="33" manualBreakCount="33">
    <brk id="42" min="2" max="9" man="1"/>
    <brk id="78" min="2" max="9" man="1"/>
    <brk id="114" min="2" max="9" man="1"/>
    <brk id="150" min="2" max="9" man="1"/>
    <brk id="186" min="2" max="9" man="1"/>
    <brk id="222" min="2" max="9" man="1"/>
    <brk id="258" min="2" max="9" man="1"/>
    <brk id="294" min="2" max="9" man="1"/>
    <brk id="330" min="2" max="9" man="1"/>
    <brk id="366" min="2" max="9" man="1"/>
    <brk id="402" min="2" max="9" man="1"/>
    <brk id="438" min="2" max="9" man="1"/>
    <brk id="474" min="2" max="9" man="1"/>
    <brk id="510" min="2" max="9" man="1"/>
    <brk id="546" min="2" max="9" man="1"/>
    <brk id="582" min="2" max="9" man="1"/>
    <brk id="618" min="2" max="9" man="1"/>
    <brk id="654" min="2" max="9" man="1"/>
    <brk id="690" min="2" max="9" man="1"/>
    <brk id="726" min="2" max="9" man="1"/>
    <brk id="762" min="2" max="9" man="1"/>
    <brk id="798" min="2" max="9" man="1"/>
    <brk id="834" min="2" max="9" man="1"/>
    <brk id="870" min="2" max="9" man="1"/>
    <brk id="906" min="2" max="9" man="1"/>
    <brk id="942" min="2" max="9" man="1"/>
    <brk id="978" min="2" max="9" man="1"/>
    <brk id="1014" min="2" max="9" man="1"/>
    <brk id="1050" min="2" max="9" man="1"/>
    <brk id="1080" min="2" max="9" man="1"/>
    <brk id="1115" min="2" max="9" man="1"/>
    <brk id="1150" min="2" max="9" man="1"/>
    <brk id="1185" min="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N1237"/>
  <sheetViews>
    <sheetView zoomScale="80" zoomScaleNormal="80" zoomScalePageLayoutView="70" workbookViewId="0">
      <pane ySplit="6" topLeftCell="A7" activePane="bottomLeft" state="frozen"/>
      <selection activeCell="J39" sqref="J39"/>
      <selection pane="bottomLeft" activeCell="A1238" sqref="A1238:XFD1253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8" style="4" customWidth="1"/>
    <col min="6" max="6" width="11.7109375" style="4" customWidth="1"/>
    <col min="7" max="7" width="17.5703125" style="5" customWidth="1"/>
    <col min="8" max="8" width="17.42578125" style="5" customWidth="1"/>
    <col min="9" max="9" width="18.28515625" style="5" customWidth="1"/>
    <col min="10" max="10" width="17" style="5" customWidth="1"/>
    <col min="11" max="11" width="17.28515625" style="5" customWidth="1"/>
    <col min="12" max="13" width="22.7109375" style="5" customWidth="1"/>
    <col min="14" max="14" width="16.5703125" style="5" bestFit="1" customWidth="1"/>
    <col min="15" max="16384" width="8.7109375" style="4"/>
  </cols>
  <sheetData>
    <row r="1" spans="1:14" s="35" customFormat="1" ht="15.75" x14ac:dyDescent="0.25">
      <c r="A1" s="34"/>
      <c r="B1" s="34"/>
      <c r="G1" s="36"/>
      <c r="H1" s="36"/>
      <c r="I1" s="36"/>
      <c r="J1" s="36"/>
      <c r="K1" s="36"/>
      <c r="L1" s="36"/>
      <c r="M1" s="36"/>
      <c r="N1" s="36"/>
    </row>
    <row r="2" spans="1:14" s="35" customFormat="1" ht="15.75" x14ac:dyDescent="0.25">
      <c r="A2" s="34"/>
      <c r="B2" s="34"/>
      <c r="G2" s="36"/>
      <c r="H2" s="36"/>
      <c r="I2" s="36"/>
      <c r="J2" s="36"/>
      <c r="K2" s="36"/>
      <c r="L2" s="36"/>
      <c r="M2" s="36"/>
      <c r="N2" s="36"/>
    </row>
    <row r="3" spans="1:14" s="35" customFormat="1" ht="15.75" x14ac:dyDescent="0.25">
      <c r="A3" s="34" t="s">
        <v>487</v>
      </c>
      <c r="B3" s="34" t="s">
        <v>488</v>
      </c>
      <c r="C3" s="37"/>
      <c r="D3" s="38"/>
      <c r="E3" s="49"/>
      <c r="F3" s="49"/>
      <c r="G3" s="36"/>
      <c r="H3" s="36"/>
      <c r="I3" s="36"/>
      <c r="J3" s="44" t="s">
        <v>480</v>
      </c>
      <c r="K3" s="36"/>
      <c r="L3" s="36"/>
      <c r="M3" s="36"/>
      <c r="N3" s="40"/>
    </row>
    <row r="4" spans="1:14" s="45" customFormat="1" ht="15.75" x14ac:dyDescent="0.25">
      <c r="A4" s="34"/>
      <c r="B4" s="34"/>
      <c r="C4" s="41"/>
      <c r="D4" s="41"/>
      <c r="E4" s="42" t="s">
        <v>467</v>
      </c>
      <c r="F4" s="43"/>
      <c r="G4" s="44"/>
      <c r="H4" s="44"/>
      <c r="I4" s="44" t="s">
        <v>479</v>
      </c>
      <c r="J4" s="44" t="s">
        <v>478</v>
      </c>
      <c r="K4" s="44" t="s">
        <v>474</v>
      </c>
      <c r="L4" s="44"/>
      <c r="M4" s="44" t="s">
        <v>465</v>
      </c>
      <c r="N4" s="44" t="s">
        <v>464</v>
      </c>
    </row>
    <row r="5" spans="1:14" s="45" customFormat="1" ht="15.75" x14ac:dyDescent="0.25">
      <c r="A5" s="34"/>
      <c r="B5" s="34"/>
      <c r="C5" s="41"/>
      <c r="D5" s="41"/>
      <c r="E5" s="42" t="s">
        <v>463</v>
      </c>
      <c r="F5" s="43"/>
      <c r="G5" s="44" t="s">
        <v>474</v>
      </c>
      <c r="H5" s="44" t="s">
        <v>474</v>
      </c>
      <c r="I5" s="44" t="s">
        <v>477</v>
      </c>
      <c r="J5" s="44" t="s">
        <v>476</v>
      </c>
      <c r="K5" s="44" t="s">
        <v>475</v>
      </c>
      <c r="L5" s="44" t="s">
        <v>474</v>
      </c>
      <c r="M5" s="44" t="s">
        <v>474</v>
      </c>
      <c r="N5" s="44" t="s">
        <v>474</v>
      </c>
    </row>
    <row r="6" spans="1:14" s="45" customFormat="1" ht="15.75" x14ac:dyDescent="0.25">
      <c r="A6" s="34"/>
      <c r="B6" s="34"/>
      <c r="C6" s="41"/>
      <c r="D6" s="38" t="s">
        <v>459</v>
      </c>
      <c r="E6" s="47"/>
      <c r="F6" s="47"/>
      <c r="G6" s="44" t="s">
        <v>473</v>
      </c>
      <c r="H6" s="44" t="s">
        <v>472</v>
      </c>
      <c r="I6" s="44" t="s">
        <v>471</v>
      </c>
      <c r="J6" s="50" t="s">
        <v>470</v>
      </c>
      <c r="K6" s="44" t="s">
        <v>469</v>
      </c>
      <c r="L6" s="44" t="s">
        <v>468</v>
      </c>
      <c r="M6" s="44" t="s">
        <v>457</v>
      </c>
      <c r="N6" s="44" t="s">
        <v>457</v>
      </c>
    </row>
    <row r="7" spans="1:14" x14ac:dyDescent="0.2">
      <c r="C7" s="6"/>
      <c r="D7" s="10"/>
      <c r="E7" s="17"/>
      <c r="F7" s="17"/>
      <c r="G7" s="31"/>
      <c r="H7" s="31"/>
      <c r="I7" s="8"/>
      <c r="J7" s="8"/>
      <c r="K7" s="32"/>
      <c r="L7" s="8"/>
      <c r="M7" s="8"/>
      <c r="N7" s="8"/>
    </row>
    <row r="8" spans="1:14" x14ac:dyDescent="0.2">
      <c r="A8" s="11" t="s">
        <v>16</v>
      </c>
      <c r="B8" s="11" t="s">
        <v>489</v>
      </c>
      <c r="C8" s="12"/>
      <c r="D8" s="7" t="s">
        <v>451</v>
      </c>
      <c r="E8" s="20" t="s">
        <v>456</v>
      </c>
      <c r="F8" s="20"/>
      <c r="G8" s="13"/>
      <c r="H8" s="13"/>
      <c r="I8" s="13"/>
      <c r="J8" s="13"/>
      <c r="K8" s="13"/>
      <c r="L8" s="13"/>
      <c r="M8" s="13"/>
      <c r="N8" s="13"/>
    </row>
    <row r="9" spans="1:14" s="16" customFormat="1" ht="12.2" customHeight="1" x14ac:dyDescent="0.25">
      <c r="A9" s="3" t="s">
        <v>16</v>
      </c>
      <c r="B9" s="3" t="s">
        <v>489</v>
      </c>
      <c r="C9" s="14" t="s">
        <v>201</v>
      </c>
      <c r="D9" s="15" t="s">
        <v>202</v>
      </c>
      <c r="G9" s="1">
        <v>40593921.68</v>
      </c>
      <c r="H9" s="1">
        <v>0</v>
      </c>
      <c r="I9" s="1">
        <v>2783248.06</v>
      </c>
      <c r="J9" s="1">
        <v>885668.6</v>
      </c>
      <c r="K9" s="1">
        <v>125634</v>
      </c>
      <c r="L9" s="1">
        <v>754830.37</v>
      </c>
      <c r="M9" s="1">
        <v>5332320.8900000006</v>
      </c>
      <c r="N9" s="1">
        <f>SUM(G9:M9)</f>
        <v>50475623.600000001</v>
      </c>
    </row>
    <row r="10" spans="1:14" ht="15" x14ac:dyDescent="0.25">
      <c r="A10" s="3" t="s">
        <v>16</v>
      </c>
      <c r="B10" s="3" t="s">
        <v>489</v>
      </c>
      <c r="C10" s="6" t="s">
        <v>201</v>
      </c>
      <c r="D10" s="6" t="s">
        <v>697</v>
      </c>
      <c r="F10" s="17">
        <v>6796</v>
      </c>
      <c r="G10" s="8">
        <v>5973.2080164802828</v>
      </c>
      <c r="H10" s="8">
        <v>0</v>
      </c>
      <c r="I10" s="8">
        <v>409.54209240729841</v>
      </c>
      <c r="J10" s="8">
        <v>130.32204237786934</v>
      </c>
      <c r="K10" s="8">
        <v>18.486462625073571</v>
      </c>
      <c r="L10" s="8">
        <v>111.06980135373749</v>
      </c>
      <c r="M10" s="8">
        <v>784.6263816951149</v>
      </c>
      <c r="N10" s="1">
        <f t="shared" ref="H10:N10" si="0">N9/$F10</f>
        <v>7427.2547969393763</v>
      </c>
    </row>
    <row r="11" spans="1:14" ht="15" x14ac:dyDescent="0.25">
      <c r="A11" s="3" t="str">
        <f>A10</f>
        <v>0010</v>
      </c>
      <c r="B11" s="3" t="str">
        <f t="shared" ref="B11:C11" si="1">B10</f>
        <v>ADAMSMAPLETON 1</v>
      </c>
      <c r="C11" s="6" t="str">
        <f t="shared" si="1"/>
        <v xml:space="preserve">$ </v>
      </c>
      <c r="D11" s="6" t="s">
        <v>698</v>
      </c>
      <c r="F11" s="17">
        <v>7088</v>
      </c>
      <c r="G11" s="8">
        <v>5727.13341986456</v>
      </c>
      <c r="H11" s="8">
        <v>0</v>
      </c>
      <c r="I11" s="8">
        <v>392.6704373589165</v>
      </c>
      <c r="J11" s="8">
        <v>124.95324492099323</v>
      </c>
      <c r="K11" s="8">
        <v>17.724887133182843</v>
      </c>
      <c r="L11" s="8">
        <v>106.49412669300226</v>
      </c>
      <c r="M11" s="8">
        <v>752.30260863431158</v>
      </c>
      <c r="N11" s="1">
        <f t="shared" ref="H11:N11" si="2">N9/$F11</f>
        <v>7121.2787246049666</v>
      </c>
    </row>
    <row r="12" spans="1:14" s="19" customFormat="1" x14ac:dyDescent="0.2">
      <c r="A12" s="3" t="s">
        <v>16</v>
      </c>
      <c r="B12" s="3" t="s">
        <v>489</v>
      </c>
      <c r="C12" s="17" t="s">
        <v>200</v>
      </c>
      <c r="D12" s="2" t="s">
        <v>199</v>
      </c>
      <c r="E12" s="17"/>
      <c r="F12" s="17"/>
      <c r="G12" s="18">
        <v>31.461315773046</v>
      </c>
      <c r="H12" s="18">
        <v>0</v>
      </c>
      <c r="I12" s="18">
        <v>2.1570876246115298</v>
      </c>
      <c r="J12" s="18">
        <v>0.68641556030295736</v>
      </c>
      <c r="K12" s="18">
        <v>9.736952682199837E-2</v>
      </c>
      <c r="L12" s="18">
        <v>0.58501262363511441</v>
      </c>
      <c r="M12" s="18">
        <v>4.1326835245423794</v>
      </c>
      <c r="N12" s="18">
        <f>(N9/IC!H9)*100</f>
        <v>39.11988463295998</v>
      </c>
    </row>
    <row r="13" spans="1:14" x14ac:dyDescent="0.2">
      <c r="A13" s="3" t="s">
        <v>16</v>
      </c>
      <c r="B13" s="3" t="s">
        <v>489</v>
      </c>
      <c r="C13" s="6"/>
      <c r="D13" s="10"/>
      <c r="E13" s="17"/>
      <c r="F13" s="17"/>
      <c r="G13" s="8"/>
      <c r="H13" s="8"/>
      <c r="I13" s="8"/>
      <c r="J13" s="8"/>
      <c r="K13" s="8"/>
      <c r="L13" s="8"/>
      <c r="M13" s="8"/>
      <c r="N13" s="8"/>
    </row>
    <row r="14" spans="1:14" x14ac:dyDescent="0.2">
      <c r="A14" s="11" t="s">
        <v>19</v>
      </c>
      <c r="B14" s="11" t="s">
        <v>490</v>
      </c>
      <c r="C14" s="12"/>
      <c r="D14" s="7" t="s">
        <v>451</v>
      </c>
      <c r="E14" s="20" t="s">
        <v>455</v>
      </c>
      <c r="F14" s="20"/>
      <c r="G14" s="13"/>
      <c r="H14" s="13"/>
      <c r="I14" s="13"/>
      <c r="J14" s="13"/>
      <c r="K14" s="13"/>
      <c r="L14" s="13"/>
      <c r="M14" s="13"/>
      <c r="N14" s="13"/>
    </row>
    <row r="15" spans="1:14" s="16" customFormat="1" ht="15" x14ac:dyDescent="0.25">
      <c r="A15" s="3" t="s">
        <v>19</v>
      </c>
      <c r="B15" s="3" t="s">
        <v>490</v>
      </c>
      <c r="C15" s="14" t="s">
        <v>201</v>
      </c>
      <c r="D15" s="15" t="s">
        <v>202</v>
      </c>
      <c r="G15" s="1">
        <v>247014338.91</v>
      </c>
      <c r="H15" s="1">
        <v>1918977</v>
      </c>
      <c r="I15" s="1">
        <v>12411900.35</v>
      </c>
      <c r="J15" s="1">
        <v>1300285.3600000001</v>
      </c>
      <c r="K15" s="1">
        <v>378820.38</v>
      </c>
      <c r="L15" s="1">
        <v>2114580.8199999998</v>
      </c>
      <c r="M15" s="1">
        <v>26792859.879999999</v>
      </c>
      <c r="N15" s="1">
        <f t="shared" ref="N15" si="3">SUM(G15:M15)</f>
        <v>291931762.69999999</v>
      </c>
    </row>
    <row r="16" spans="1:14" ht="15" x14ac:dyDescent="0.25">
      <c r="A16" s="3" t="s">
        <v>19</v>
      </c>
      <c r="B16" s="3" t="s">
        <v>490</v>
      </c>
      <c r="C16" s="6" t="s">
        <v>201</v>
      </c>
      <c r="D16" s="6" t="s">
        <v>697</v>
      </c>
      <c r="E16" s="17"/>
      <c r="F16" s="17">
        <v>36272.800000000003</v>
      </c>
      <c r="G16" s="8">
        <v>6809.9054638737562</v>
      </c>
      <c r="H16" s="8">
        <v>52.904021746322307</v>
      </c>
      <c r="I16" s="8">
        <v>342.18203033678122</v>
      </c>
      <c r="J16" s="8">
        <v>35.847394190688341</v>
      </c>
      <c r="K16" s="8">
        <v>10.443648684413665</v>
      </c>
      <c r="L16" s="8">
        <v>58.296597450431165</v>
      </c>
      <c r="M16" s="8">
        <v>738.64879138086928</v>
      </c>
      <c r="N16" s="1">
        <f t="shared" ref="G16:N16" si="4">N15/$F16</f>
        <v>8048.2279476632621</v>
      </c>
    </row>
    <row r="17" spans="1:14" ht="15" x14ac:dyDescent="0.25">
      <c r="A17" s="3" t="str">
        <f>A16</f>
        <v>0020</v>
      </c>
      <c r="B17" s="3" t="str">
        <f t="shared" ref="B17" si="5">B16</f>
        <v>ADAMSADAMS 12 FIV</v>
      </c>
      <c r="C17" s="6" t="str">
        <f t="shared" ref="C17" si="6">C16</f>
        <v xml:space="preserve">$ </v>
      </c>
      <c r="D17" s="6" t="s">
        <v>698</v>
      </c>
      <c r="F17" s="17">
        <v>35747</v>
      </c>
      <c r="G17" s="8">
        <v>6910.0718636528936</v>
      </c>
      <c r="H17" s="8">
        <v>53.68218312026184</v>
      </c>
      <c r="I17" s="8">
        <v>347.21516071278705</v>
      </c>
      <c r="J17" s="8">
        <v>36.374670881472575</v>
      </c>
      <c r="K17" s="8">
        <v>10.597263546591323</v>
      </c>
      <c r="L17" s="8">
        <v>59.154077824712559</v>
      </c>
      <c r="M17" s="8">
        <v>749.51352225361563</v>
      </c>
      <c r="N17" s="1">
        <f t="shared" ref="G17:N17" si="7">N15/$F17</f>
        <v>8166.6087419923351</v>
      </c>
    </row>
    <row r="18" spans="1:14" s="19" customFormat="1" x14ac:dyDescent="0.2">
      <c r="A18" s="3" t="s">
        <v>19</v>
      </c>
      <c r="B18" s="3" t="s">
        <v>490</v>
      </c>
      <c r="C18" s="17" t="s">
        <v>200</v>
      </c>
      <c r="D18" s="2" t="s">
        <v>199</v>
      </c>
      <c r="E18" s="17"/>
      <c r="F18" s="17"/>
      <c r="G18" s="18">
        <v>38.719549401576323</v>
      </c>
      <c r="H18" s="18">
        <v>0.30080004699265955</v>
      </c>
      <c r="I18" s="18">
        <v>1.9455679815590325</v>
      </c>
      <c r="J18" s="18">
        <v>0.20382000273680573</v>
      </c>
      <c r="K18" s="18">
        <v>5.93801739707027E-2</v>
      </c>
      <c r="L18" s="18">
        <v>0.33146098677877667</v>
      </c>
      <c r="M18" s="18">
        <v>4.1997864023236042</v>
      </c>
      <c r="N18" s="18">
        <f>(N15/IC!H15)*100</f>
        <v>45.760364995937906</v>
      </c>
    </row>
    <row r="19" spans="1:14" x14ac:dyDescent="0.2">
      <c r="A19" s="3" t="s">
        <v>19</v>
      </c>
      <c r="B19" s="3" t="s">
        <v>490</v>
      </c>
      <c r="C19" s="6"/>
      <c r="D19" s="6"/>
      <c r="E19" s="17"/>
      <c r="F19" s="17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11" t="s">
        <v>14</v>
      </c>
      <c r="B20" s="11" t="s">
        <v>491</v>
      </c>
      <c r="C20" s="12"/>
      <c r="D20" s="7" t="s">
        <v>451</v>
      </c>
      <c r="E20" s="20" t="s">
        <v>454</v>
      </c>
      <c r="F20" s="20"/>
      <c r="G20" s="13"/>
      <c r="H20" s="13"/>
      <c r="I20" s="13"/>
      <c r="J20" s="13"/>
      <c r="K20" s="13"/>
      <c r="L20" s="13"/>
      <c r="M20" s="13"/>
      <c r="N20" s="13"/>
    </row>
    <row r="21" spans="1:14" s="16" customFormat="1" ht="15" x14ac:dyDescent="0.25">
      <c r="A21" s="3" t="s">
        <v>14</v>
      </c>
      <c r="B21" s="3" t="s">
        <v>491</v>
      </c>
      <c r="C21" s="14" t="s">
        <v>201</v>
      </c>
      <c r="D21" s="15" t="s">
        <v>202</v>
      </c>
      <c r="G21" s="1">
        <v>33747145.460000001</v>
      </c>
      <c r="H21" s="1">
        <v>135931.75</v>
      </c>
      <c r="I21" s="1">
        <v>2337908.02</v>
      </c>
      <c r="J21" s="1">
        <v>566783.72</v>
      </c>
      <c r="K21" s="1">
        <v>84551.37</v>
      </c>
      <c r="L21" s="1">
        <v>507582.52</v>
      </c>
      <c r="M21" s="1">
        <v>2479301.7399999998</v>
      </c>
      <c r="N21" s="1">
        <f t="shared" ref="N21" si="8">SUM(G21:M21)</f>
        <v>39859204.580000006</v>
      </c>
    </row>
    <row r="22" spans="1:14" ht="15" x14ac:dyDescent="0.25">
      <c r="A22" s="3" t="s">
        <v>14</v>
      </c>
      <c r="B22" s="3" t="s">
        <v>491</v>
      </c>
      <c r="C22" s="6" t="s">
        <v>201</v>
      </c>
      <c r="D22" s="6" t="s">
        <v>697</v>
      </c>
      <c r="E22" s="17"/>
      <c r="F22" s="17">
        <v>6046.8</v>
      </c>
      <c r="G22" s="8">
        <v>5580.9925018191443</v>
      </c>
      <c r="H22" s="8">
        <v>22.479948071707348</v>
      </c>
      <c r="I22" s="8">
        <v>386.63557914930209</v>
      </c>
      <c r="J22" s="8">
        <v>93.732837203148762</v>
      </c>
      <c r="K22" s="8">
        <v>13.982828934312362</v>
      </c>
      <c r="L22" s="8">
        <v>83.942336442415822</v>
      </c>
      <c r="M22" s="8">
        <v>410.01880994906389</v>
      </c>
      <c r="N22" s="1">
        <f t="shared" ref="G22:N22" si="9">N21/$F22</f>
        <v>6591.7848415690951</v>
      </c>
    </row>
    <row r="23" spans="1:14" ht="15" x14ac:dyDescent="0.25">
      <c r="A23" s="3" t="str">
        <f>A22</f>
        <v>0030</v>
      </c>
      <c r="B23" s="3" t="str">
        <f t="shared" ref="B23" si="10">B22</f>
        <v>ADAMSADAMS COUNTY</v>
      </c>
      <c r="C23" s="6" t="str">
        <f t="shared" ref="C23" si="11">C22</f>
        <v xml:space="preserve">$ </v>
      </c>
      <c r="D23" s="6" t="s">
        <v>698</v>
      </c>
      <c r="F23" s="17">
        <v>5692</v>
      </c>
      <c r="G23" s="8">
        <v>5928.8730604356997</v>
      </c>
      <c r="H23" s="8">
        <v>23.881192902319043</v>
      </c>
      <c r="I23" s="8">
        <v>410.73577301475757</v>
      </c>
      <c r="J23" s="8">
        <v>99.575495432185519</v>
      </c>
      <c r="K23" s="8">
        <v>14.854421995783555</v>
      </c>
      <c r="L23" s="8">
        <v>89.174722417427972</v>
      </c>
      <c r="M23" s="8">
        <v>435.57655305692197</v>
      </c>
      <c r="N23" s="1">
        <f t="shared" ref="G23:N23" si="12">N21/$F23</f>
        <v>7002.6712192550958</v>
      </c>
    </row>
    <row r="24" spans="1:14" s="19" customFormat="1" x14ac:dyDescent="0.2">
      <c r="A24" s="3" t="s">
        <v>14</v>
      </c>
      <c r="B24" s="3" t="s">
        <v>491</v>
      </c>
      <c r="C24" s="17" t="s">
        <v>200</v>
      </c>
      <c r="D24" s="2" t="s">
        <v>199</v>
      </c>
      <c r="E24" s="17"/>
      <c r="F24" s="17"/>
      <c r="G24" s="18">
        <v>31.893591252760871</v>
      </c>
      <c r="H24" s="18">
        <v>0.128465729876653</v>
      </c>
      <c r="I24" s="18">
        <v>2.2094989593952898</v>
      </c>
      <c r="J24" s="18">
        <v>0.53565325446045187</v>
      </c>
      <c r="K24" s="18">
        <v>7.9907405437809359E-2</v>
      </c>
      <c r="L24" s="18">
        <v>0.47970366676240705</v>
      </c>
      <c r="M24" s="18">
        <v>2.3431266618251865</v>
      </c>
      <c r="N24" s="18">
        <f>(N21/IC!H21)*100</f>
        <v>37.66994693051867</v>
      </c>
    </row>
    <row r="25" spans="1:14" x14ac:dyDescent="0.2">
      <c r="A25" s="3" t="s">
        <v>14</v>
      </c>
      <c r="B25" s="3" t="s">
        <v>491</v>
      </c>
      <c r="C25" s="6"/>
      <c r="D25" s="6"/>
      <c r="E25" s="17"/>
      <c r="F25" s="17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11" t="s">
        <v>27</v>
      </c>
      <c r="B26" s="11" t="s">
        <v>704</v>
      </c>
      <c r="C26" s="12"/>
      <c r="D26" s="7" t="s">
        <v>451</v>
      </c>
      <c r="E26" s="20" t="s">
        <v>705</v>
      </c>
      <c r="F26" s="20"/>
      <c r="G26" s="13"/>
      <c r="H26" s="13"/>
      <c r="I26" s="13"/>
      <c r="J26" s="13"/>
      <c r="K26" s="13"/>
      <c r="L26" s="13"/>
      <c r="M26" s="13"/>
      <c r="N26" s="13"/>
    </row>
    <row r="27" spans="1:14" s="16" customFormat="1" ht="15" x14ac:dyDescent="0.25">
      <c r="A27" s="3" t="s">
        <v>27</v>
      </c>
      <c r="B27" s="3" t="s">
        <v>704</v>
      </c>
      <c r="C27" s="14" t="s">
        <v>201</v>
      </c>
      <c r="D27" s="15" t="s">
        <v>202</v>
      </c>
      <c r="G27" s="1">
        <v>138639823.41999999</v>
      </c>
      <c r="H27" s="1">
        <v>455213</v>
      </c>
      <c r="I27" s="1">
        <v>6330511.7300000004</v>
      </c>
      <c r="J27" s="1">
        <v>563326.32000000007</v>
      </c>
      <c r="K27" s="1">
        <v>277625.11</v>
      </c>
      <c r="L27" s="1">
        <v>1576612.26</v>
      </c>
      <c r="M27" s="1">
        <v>9853074.5700000022</v>
      </c>
      <c r="N27" s="1">
        <f t="shared" ref="N27" si="13">SUM(G27:M27)</f>
        <v>157696186.40999997</v>
      </c>
    </row>
    <row r="28" spans="1:14" ht="15" x14ac:dyDescent="0.25">
      <c r="A28" s="3" t="s">
        <v>27</v>
      </c>
      <c r="B28" s="3" t="s">
        <v>704</v>
      </c>
      <c r="C28" s="6" t="s">
        <v>201</v>
      </c>
      <c r="D28" s="6" t="s">
        <v>697</v>
      </c>
      <c r="E28" s="17"/>
      <c r="F28" s="17">
        <v>22202</v>
      </c>
      <c r="G28" s="8">
        <v>6244.4745257184031</v>
      </c>
      <c r="H28" s="8">
        <v>20.503242951085486</v>
      </c>
      <c r="I28" s="8">
        <v>285.13249842356544</v>
      </c>
      <c r="J28" s="8">
        <v>25.372773623997841</v>
      </c>
      <c r="K28" s="8">
        <v>12.504509053238447</v>
      </c>
      <c r="L28" s="8">
        <v>71.012172777227278</v>
      </c>
      <c r="M28" s="8">
        <v>443.79220655796786</v>
      </c>
      <c r="N28" s="1">
        <f t="shared" ref="G28:N28" si="14">N27/$F28</f>
        <v>7102.7919291054841</v>
      </c>
    </row>
    <row r="29" spans="1:14" ht="15" x14ac:dyDescent="0.25">
      <c r="A29" s="3" t="str">
        <f>A28</f>
        <v>0040</v>
      </c>
      <c r="B29" s="3" t="str">
        <f t="shared" ref="B29" si="15">B28</f>
        <v>ADAMSSCHOOL DISTRICT 27J</v>
      </c>
      <c r="C29" s="6" t="str">
        <f t="shared" ref="C29" si="16">C28</f>
        <v xml:space="preserve">$ </v>
      </c>
      <c r="D29" s="6" t="s">
        <v>698</v>
      </c>
      <c r="F29" s="17">
        <v>22687</v>
      </c>
      <c r="G29" s="8">
        <v>6110.9808886146247</v>
      </c>
      <c r="H29" s="8">
        <v>20.0649270507339</v>
      </c>
      <c r="I29" s="8">
        <v>279.03696963018473</v>
      </c>
      <c r="J29" s="8">
        <v>24.830357473442945</v>
      </c>
      <c r="K29" s="8">
        <v>12.237189139154582</v>
      </c>
      <c r="L29" s="8">
        <v>69.494082954996259</v>
      </c>
      <c r="M29" s="8">
        <v>434.3048693084146</v>
      </c>
      <c r="N29" s="1">
        <f t="shared" ref="G29:N29" si="17">N27/$F29</f>
        <v>6950.949284171551</v>
      </c>
    </row>
    <row r="30" spans="1:14" s="19" customFormat="1" x14ac:dyDescent="0.2">
      <c r="A30" s="3" t="s">
        <v>27</v>
      </c>
      <c r="B30" s="3" t="s">
        <v>704</v>
      </c>
      <c r="C30" s="17" t="s">
        <v>200</v>
      </c>
      <c r="D30" s="2" t="s">
        <v>199</v>
      </c>
      <c r="E30" s="17"/>
      <c r="F30" s="17"/>
      <c r="G30" s="18">
        <v>40.952891370905618</v>
      </c>
      <c r="H30" s="18">
        <v>0.13446561081622632</v>
      </c>
      <c r="I30" s="18">
        <v>1.869973235724234</v>
      </c>
      <c r="J30" s="18">
        <v>0.16640126206337907</v>
      </c>
      <c r="K30" s="18">
        <v>8.2007829288864825E-2</v>
      </c>
      <c r="L30" s="18">
        <v>0.46571633622337461</v>
      </c>
      <c r="M30" s="18">
        <v>2.9105049514686026</v>
      </c>
      <c r="N30" s="18">
        <f>(N27/IC!H27)*100</f>
        <v>46.581960596490291</v>
      </c>
    </row>
    <row r="31" spans="1:14" x14ac:dyDescent="0.2">
      <c r="A31" s="3" t="s">
        <v>27</v>
      </c>
      <c r="B31" s="3" t="s">
        <v>704</v>
      </c>
      <c r="C31" s="6"/>
      <c r="D31" s="6"/>
      <c r="E31" s="17"/>
      <c r="F31" s="17"/>
      <c r="G31" s="8"/>
      <c r="H31" s="8"/>
      <c r="I31" s="8"/>
      <c r="J31" s="8"/>
      <c r="K31" s="8"/>
      <c r="L31" s="8"/>
      <c r="M31" s="8"/>
      <c r="N31" s="8"/>
    </row>
    <row r="32" spans="1:14" x14ac:dyDescent="0.2">
      <c r="A32" s="11" t="s">
        <v>37</v>
      </c>
      <c r="B32" s="11" t="s">
        <v>492</v>
      </c>
      <c r="C32" s="12"/>
      <c r="D32" s="7" t="s">
        <v>451</v>
      </c>
      <c r="E32" s="20" t="s">
        <v>453</v>
      </c>
      <c r="F32" s="20"/>
      <c r="G32" s="13"/>
      <c r="H32" s="13"/>
      <c r="I32" s="13"/>
      <c r="J32" s="13"/>
      <c r="K32" s="13"/>
      <c r="L32" s="13"/>
      <c r="M32" s="13"/>
      <c r="N32" s="13"/>
    </row>
    <row r="33" spans="1:14" s="16" customFormat="1" ht="15" x14ac:dyDescent="0.25">
      <c r="A33" s="3" t="s">
        <v>37</v>
      </c>
      <c r="B33" s="3" t="s">
        <v>492</v>
      </c>
      <c r="C33" s="14" t="s">
        <v>201</v>
      </c>
      <c r="D33" s="15" t="s">
        <v>202</v>
      </c>
      <c r="G33" s="1">
        <v>4385492.96</v>
      </c>
      <c r="H33" s="1">
        <v>0</v>
      </c>
      <c r="I33" s="1">
        <v>0</v>
      </c>
      <c r="J33" s="1">
        <v>38967.96</v>
      </c>
      <c r="K33" s="1">
        <v>0</v>
      </c>
      <c r="L33" s="1">
        <v>155337.78</v>
      </c>
      <c r="M33" s="1">
        <v>1391501.9100000001</v>
      </c>
      <c r="N33" s="1">
        <f t="shared" ref="N33" si="18">SUM(G33:M33)</f>
        <v>5971300.6100000003</v>
      </c>
    </row>
    <row r="34" spans="1:14" ht="15" x14ac:dyDescent="0.25">
      <c r="A34" s="3" t="s">
        <v>37</v>
      </c>
      <c r="B34" s="3" t="s">
        <v>492</v>
      </c>
      <c r="C34" s="6" t="s">
        <v>201</v>
      </c>
      <c r="D34" s="6" t="s">
        <v>697</v>
      </c>
      <c r="E34" s="17"/>
      <c r="F34" s="17">
        <v>1246.5</v>
      </c>
      <c r="G34" s="8">
        <v>3518.2454552747695</v>
      </c>
      <c r="H34" s="8">
        <v>0</v>
      </c>
      <c r="I34" s="8">
        <v>0</v>
      </c>
      <c r="J34" s="8">
        <v>31.261901323706375</v>
      </c>
      <c r="K34" s="8">
        <v>0</v>
      </c>
      <c r="L34" s="8">
        <v>124.6191576413959</v>
      </c>
      <c r="M34" s="8">
        <v>1116.3272442839952</v>
      </c>
      <c r="N34" s="1">
        <f t="shared" ref="G34:N34" si="19">N33/$F34</f>
        <v>4790.4537585238668</v>
      </c>
    </row>
    <row r="35" spans="1:14" ht="15" x14ac:dyDescent="0.25">
      <c r="A35" s="3" t="str">
        <f>A34</f>
        <v>0050</v>
      </c>
      <c r="B35" s="3" t="str">
        <f t="shared" ref="B35" si="20">B34</f>
        <v>ADAMSBENNETT 29J</v>
      </c>
      <c r="C35" s="6" t="str">
        <f t="shared" ref="C35" si="21">C34</f>
        <v xml:space="preserve">$ </v>
      </c>
      <c r="D35" s="6" t="s">
        <v>698</v>
      </c>
      <c r="F35" s="17">
        <v>1296</v>
      </c>
      <c r="G35" s="8">
        <v>3383.8680246913582</v>
      </c>
      <c r="H35" s="8">
        <v>0</v>
      </c>
      <c r="I35" s="8">
        <v>0</v>
      </c>
      <c r="J35" s="8">
        <v>30.067870370370368</v>
      </c>
      <c r="K35" s="8">
        <v>0</v>
      </c>
      <c r="L35" s="8">
        <v>119.85939814814814</v>
      </c>
      <c r="M35" s="8">
        <v>1073.6897453703705</v>
      </c>
      <c r="N35" s="1">
        <f t="shared" ref="G35:N35" si="22">N33/$F35</f>
        <v>4607.4850385802474</v>
      </c>
    </row>
    <row r="36" spans="1:14" s="19" customFormat="1" x14ac:dyDescent="0.2">
      <c r="A36" s="3" t="s">
        <v>37</v>
      </c>
      <c r="B36" s="3" t="s">
        <v>492</v>
      </c>
      <c r="C36" s="17" t="s">
        <v>200</v>
      </c>
      <c r="D36" s="2" t="s">
        <v>199</v>
      </c>
      <c r="E36" s="17"/>
      <c r="F36" s="17"/>
      <c r="G36" s="18">
        <v>27.462521578951279</v>
      </c>
      <c r="H36" s="18">
        <v>0</v>
      </c>
      <c r="I36" s="18">
        <v>0</v>
      </c>
      <c r="J36" s="18">
        <v>0.24402238292219497</v>
      </c>
      <c r="K36" s="18">
        <v>0</v>
      </c>
      <c r="L36" s="18">
        <v>0.9727451792047539</v>
      </c>
      <c r="M36" s="18">
        <v>8.7137641261945902</v>
      </c>
      <c r="N36" s="18">
        <f>(N33/IC!H33)*100</f>
        <v>37.393053267272819</v>
      </c>
    </row>
    <row r="37" spans="1:14" x14ac:dyDescent="0.2">
      <c r="A37" s="3" t="s">
        <v>37</v>
      </c>
      <c r="B37" s="3" t="s">
        <v>492</v>
      </c>
      <c r="C37" s="6"/>
      <c r="D37" s="6"/>
      <c r="E37" s="17"/>
      <c r="F37" s="17"/>
      <c r="G37" s="8"/>
      <c r="H37" s="8"/>
      <c r="I37" s="8"/>
      <c r="J37" s="8"/>
      <c r="K37" s="8"/>
      <c r="L37" s="8"/>
      <c r="M37" s="8"/>
      <c r="N37" s="8"/>
    </row>
    <row r="38" spans="1:14" x14ac:dyDescent="0.2">
      <c r="A38" s="11" t="s">
        <v>6</v>
      </c>
      <c r="B38" s="11" t="s">
        <v>493</v>
      </c>
      <c r="C38" s="12"/>
      <c r="D38" s="7" t="s">
        <v>451</v>
      </c>
      <c r="E38" s="20" t="s">
        <v>452</v>
      </c>
      <c r="F38" s="20"/>
      <c r="G38" s="13"/>
      <c r="H38" s="13"/>
      <c r="I38" s="13"/>
      <c r="J38" s="13"/>
      <c r="K38" s="13"/>
      <c r="L38" s="13"/>
      <c r="M38" s="13"/>
      <c r="N38" s="13"/>
    </row>
    <row r="39" spans="1:14" s="16" customFormat="1" ht="15" x14ac:dyDescent="0.25">
      <c r="A39" s="3" t="s">
        <v>6</v>
      </c>
      <c r="B39" s="3" t="s">
        <v>493</v>
      </c>
      <c r="C39" s="14" t="s">
        <v>201</v>
      </c>
      <c r="D39" s="15" t="s">
        <v>202</v>
      </c>
      <c r="G39" s="1">
        <v>7962953.0899999999</v>
      </c>
      <c r="H39" s="1">
        <v>0</v>
      </c>
      <c r="I39" s="1">
        <v>0</v>
      </c>
      <c r="J39" s="1">
        <v>30867.56</v>
      </c>
      <c r="K39" s="1">
        <v>0</v>
      </c>
      <c r="L39" s="1">
        <v>73526.23</v>
      </c>
      <c r="M39" s="1">
        <v>1980746.2400000002</v>
      </c>
      <c r="N39" s="1">
        <f t="shared" ref="N39" si="23">SUM(G39:M39)</f>
        <v>10048093.120000001</v>
      </c>
    </row>
    <row r="40" spans="1:14" ht="15" x14ac:dyDescent="0.25">
      <c r="A40" s="3" t="s">
        <v>6</v>
      </c>
      <c r="B40" s="3" t="s">
        <v>493</v>
      </c>
      <c r="C40" s="6" t="s">
        <v>201</v>
      </c>
      <c r="D40" s="6" t="s">
        <v>697</v>
      </c>
      <c r="E40" s="17"/>
      <c r="F40" s="17">
        <v>1144.5</v>
      </c>
      <c r="G40" s="8">
        <v>6957.5824290083001</v>
      </c>
      <c r="H40" s="8">
        <v>0</v>
      </c>
      <c r="I40" s="8">
        <v>0</v>
      </c>
      <c r="J40" s="8">
        <v>26.970345128877241</v>
      </c>
      <c r="K40" s="8">
        <v>0</v>
      </c>
      <c r="L40" s="8">
        <v>64.243101791175178</v>
      </c>
      <c r="M40" s="8">
        <v>1730.6651288772391</v>
      </c>
      <c r="N40" s="1">
        <f t="shared" ref="G40:N40" si="24">N39/$F40</f>
        <v>8779.4610048055929</v>
      </c>
    </row>
    <row r="41" spans="1:14" ht="15" x14ac:dyDescent="0.25">
      <c r="A41" s="3" t="str">
        <f>A40</f>
        <v>0060</v>
      </c>
      <c r="B41" s="3" t="str">
        <f t="shared" ref="B41" si="25">B40</f>
        <v>ADAMSSTRASBURG 31</v>
      </c>
      <c r="C41" s="6" t="str">
        <f t="shared" ref="C41" si="26">C40</f>
        <v xml:space="preserve">$ </v>
      </c>
      <c r="D41" s="6" t="s">
        <v>698</v>
      </c>
      <c r="F41" s="17">
        <v>1209</v>
      </c>
      <c r="G41" s="8">
        <v>6586.3962696443341</v>
      </c>
      <c r="H41" s="8">
        <v>0</v>
      </c>
      <c r="I41" s="8">
        <v>0</v>
      </c>
      <c r="J41" s="8">
        <v>25.531480562448305</v>
      </c>
      <c r="K41" s="8">
        <v>0</v>
      </c>
      <c r="L41" s="8">
        <v>60.815740281224151</v>
      </c>
      <c r="M41" s="8">
        <v>1638.3343589743592</v>
      </c>
      <c r="N41" s="1">
        <f t="shared" ref="G41:N41" si="27">N39/$F41</f>
        <v>8311.0778494623664</v>
      </c>
    </row>
    <row r="42" spans="1:14" s="19" customFormat="1" x14ac:dyDescent="0.2">
      <c r="A42" s="3" t="s">
        <v>6</v>
      </c>
      <c r="B42" s="3" t="s">
        <v>493</v>
      </c>
      <c r="C42" s="17" t="s">
        <v>200</v>
      </c>
      <c r="D42" s="2" t="s">
        <v>199</v>
      </c>
      <c r="E42" s="17"/>
      <c r="F42" s="17"/>
      <c r="G42" s="18">
        <v>45.43409630281819</v>
      </c>
      <c r="H42" s="18">
        <v>0</v>
      </c>
      <c r="I42" s="18">
        <v>0</v>
      </c>
      <c r="J42" s="18">
        <v>0.17612055198896304</v>
      </c>
      <c r="K42" s="18">
        <v>0</v>
      </c>
      <c r="L42" s="18">
        <v>0.41951745500024784</v>
      </c>
      <c r="M42" s="18">
        <v>11.301512692900348</v>
      </c>
      <c r="N42" s="18">
        <f>(N39/IC!H39)*100</f>
        <v>57.331247002707755</v>
      </c>
    </row>
    <row r="43" spans="1:14" x14ac:dyDescent="0.2">
      <c r="A43" s="3" t="s">
        <v>6</v>
      </c>
      <c r="B43" s="3" t="s">
        <v>493</v>
      </c>
      <c r="C43" s="6"/>
      <c r="D43" s="6"/>
      <c r="E43" s="17"/>
      <c r="F43" s="17"/>
      <c r="G43" s="8"/>
      <c r="H43" s="8"/>
      <c r="I43" s="8"/>
      <c r="J43" s="8"/>
      <c r="K43" s="8"/>
      <c r="L43" s="8"/>
      <c r="M43" s="8"/>
      <c r="N43" s="8"/>
    </row>
    <row r="44" spans="1:14" x14ac:dyDescent="0.2">
      <c r="A44" s="11" t="s">
        <v>11</v>
      </c>
      <c r="B44" s="11" t="s">
        <v>494</v>
      </c>
      <c r="C44" s="12"/>
      <c r="D44" s="7" t="s">
        <v>451</v>
      </c>
      <c r="E44" s="20" t="s">
        <v>706</v>
      </c>
      <c r="F44" s="20"/>
      <c r="G44" s="13"/>
      <c r="H44" s="13"/>
      <c r="I44" s="13"/>
      <c r="J44" s="13"/>
      <c r="K44" s="13"/>
      <c r="L44" s="13"/>
      <c r="M44" s="13"/>
      <c r="N44" s="13"/>
    </row>
    <row r="45" spans="1:14" s="16" customFormat="1" ht="15" x14ac:dyDescent="0.25">
      <c r="A45" s="3" t="s">
        <v>11</v>
      </c>
      <c r="B45" s="3" t="s">
        <v>494</v>
      </c>
      <c r="C45" s="14" t="s">
        <v>201</v>
      </c>
      <c r="D45" s="15" t="s">
        <v>202</v>
      </c>
      <c r="G45" s="1">
        <v>57993081.780000001</v>
      </c>
      <c r="H45" s="1">
        <v>363526</v>
      </c>
      <c r="I45" s="1">
        <v>3082700.82</v>
      </c>
      <c r="J45" s="1">
        <v>552510.06000000006</v>
      </c>
      <c r="K45" s="1">
        <v>118791.18</v>
      </c>
      <c r="L45" s="1">
        <v>623142.80000000005</v>
      </c>
      <c r="M45" s="1">
        <v>7191688.4000000004</v>
      </c>
      <c r="N45" s="1">
        <f t="shared" ref="N45" si="28">SUM(G45:M45)</f>
        <v>69925441.040000007</v>
      </c>
    </row>
    <row r="46" spans="1:14" ht="15" x14ac:dyDescent="0.25">
      <c r="A46" s="3" t="s">
        <v>11</v>
      </c>
      <c r="B46" s="3" t="s">
        <v>494</v>
      </c>
      <c r="C46" s="6" t="s">
        <v>201</v>
      </c>
      <c r="D46" s="6" t="s">
        <v>697</v>
      </c>
      <c r="E46" s="17"/>
      <c r="F46" s="17">
        <v>8419.7999999999993</v>
      </c>
      <c r="G46" s="8">
        <v>6887.7030071973213</v>
      </c>
      <c r="H46" s="8">
        <v>43.175134801301695</v>
      </c>
      <c r="I46" s="8">
        <v>366.12518349604505</v>
      </c>
      <c r="J46" s="8">
        <v>65.620330649184083</v>
      </c>
      <c r="K46" s="8">
        <v>14.10855127200171</v>
      </c>
      <c r="L46" s="8">
        <v>74.009216370935192</v>
      </c>
      <c r="M46" s="8">
        <v>854.14005083256143</v>
      </c>
      <c r="N46" s="1">
        <f t="shared" ref="G46:N46" si="29">N45/$F46</f>
        <v>8304.8814746193511</v>
      </c>
    </row>
    <row r="47" spans="1:14" ht="15" x14ac:dyDescent="0.25">
      <c r="A47" s="3" t="str">
        <f>A46</f>
        <v>0070</v>
      </c>
      <c r="B47" s="3" t="str">
        <f t="shared" ref="B47" si="30">B46</f>
        <v xml:space="preserve">ADAMSWESTMINSTER </v>
      </c>
      <c r="C47" s="6" t="str">
        <f t="shared" ref="C47" si="31">C46</f>
        <v xml:space="preserve">$ </v>
      </c>
      <c r="D47" s="6" t="s">
        <v>698</v>
      </c>
      <c r="F47" s="17">
        <v>8004</v>
      </c>
      <c r="G47" s="8">
        <v>7245.5124662668668</v>
      </c>
      <c r="H47" s="8">
        <v>45.418040979510245</v>
      </c>
      <c r="I47" s="8">
        <v>385.14502998500745</v>
      </c>
      <c r="J47" s="8">
        <v>69.029242878560723</v>
      </c>
      <c r="K47" s="8">
        <v>14.841476761619189</v>
      </c>
      <c r="L47" s="8">
        <v>77.853923038480772</v>
      </c>
      <c r="M47" s="8">
        <v>898.51179410294856</v>
      </c>
      <c r="N47" s="1">
        <f t="shared" ref="G47:N47" si="32">N45/$F47</f>
        <v>8736.3119740129951</v>
      </c>
    </row>
    <row r="48" spans="1:14" s="19" customFormat="1" x14ac:dyDescent="0.2">
      <c r="A48" s="3" t="s">
        <v>11</v>
      </c>
      <c r="B48" s="3" t="s">
        <v>494</v>
      </c>
      <c r="C48" s="17" t="s">
        <v>200</v>
      </c>
      <c r="D48" s="2" t="s">
        <v>199</v>
      </c>
      <c r="E48" s="17"/>
      <c r="F48" s="17"/>
      <c r="G48" s="18">
        <v>35.420754706708003</v>
      </c>
      <c r="H48" s="18">
        <v>0.22203278184728903</v>
      </c>
      <c r="I48" s="18">
        <v>1.8828381977286881</v>
      </c>
      <c r="J48" s="18">
        <v>0.3374596194506379</v>
      </c>
      <c r="K48" s="18">
        <v>7.2554744789429221E-2</v>
      </c>
      <c r="L48" s="18">
        <v>0.38060036798498287</v>
      </c>
      <c r="M48" s="18">
        <v>4.3925072254278348</v>
      </c>
      <c r="N48" s="18">
        <f>(N45/IC!H45)*100</f>
        <v>42.708747643936867</v>
      </c>
    </row>
    <row r="49" spans="1:14" x14ac:dyDescent="0.2">
      <c r="A49" s="3" t="s">
        <v>11</v>
      </c>
      <c r="B49" s="3" t="s">
        <v>494</v>
      </c>
      <c r="C49" s="6"/>
      <c r="D49" s="6"/>
      <c r="E49" s="17"/>
      <c r="F49" s="17"/>
      <c r="G49" s="8"/>
      <c r="H49" s="8"/>
      <c r="I49" s="8"/>
      <c r="J49" s="8"/>
      <c r="K49" s="8"/>
      <c r="L49" s="8"/>
      <c r="M49" s="8"/>
      <c r="N49" s="8"/>
    </row>
    <row r="50" spans="1:14" x14ac:dyDescent="0.2">
      <c r="A50" s="11" t="s">
        <v>15</v>
      </c>
      <c r="B50" s="11" t="s">
        <v>495</v>
      </c>
      <c r="C50" s="12"/>
      <c r="D50" s="7" t="s">
        <v>449</v>
      </c>
      <c r="E50" s="20" t="s">
        <v>450</v>
      </c>
      <c r="F50" s="20"/>
      <c r="G50" s="13"/>
      <c r="H50" s="13"/>
      <c r="I50" s="13"/>
      <c r="J50" s="13"/>
      <c r="K50" s="13"/>
      <c r="L50" s="13"/>
      <c r="M50" s="13"/>
      <c r="N50" s="13"/>
    </row>
    <row r="51" spans="1:14" s="16" customFormat="1" ht="15" x14ac:dyDescent="0.25">
      <c r="A51" s="3" t="s">
        <v>15</v>
      </c>
      <c r="B51" s="3" t="s">
        <v>495</v>
      </c>
      <c r="C51" s="14" t="s">
        <v>201</v>
      </c>
      <c r="D51" s="15" t="s">
        <v>202</v>
      </c>
      <c r="G51" s="1">
        <v>16573033.189999999</v>
      </c>
      <c r="H51" s="1">
        <v>0</v>
      </c>
      <c r="I51" s="1">
        <v>0</v>
      </c>
      <c r="J51" s="1">
        <v>9630.2800000000007</v>
      </c>
      <c r="K51" s="1">
        <v>0</v>
      </c>
      <c r="L51" s="1">
        <v>518806.45999999996</v>
      </c>
      <c r="M51" s="1">
        <v>6646238.7899999991</v>
      </c>
      <c r="N51" s="1">
        <f t="shared" ref="N51" si="33">SUM(G51:M51)</f>
        <v>23747708.719999999</v>
      </c>
    </row>
    <row r="52" spans="1:14" ht="15" x14ac:dyDescent="0.25">
      <c r="A52" s="3" t="s">
        <v>15</v>
      </c>
      <c r="B52" s="3" t="s">
        <v>495</v>
      </c>
      <c r="C52" s="6" t="s">
        <v>201</v>
      </c>
      <c r="D52" s="6" t="s">
        <v>697</v>
      </c>
      <c r="E52" s="17"/>
      <c r="F52" s="17">
        <v>2311.1999999999998</v>
      </c>
      <c r="G52" s="8">
        <v>7170.748178435445</v>
      </c>
      <c r="H52" s="8">
        <v>0</v>
      </c>
      <c r="I52" s="8">
        <v>0</v>
      </c>
      <c r="J52" s="8">
        <v>4.1667878158532368</v>
      </c>
      <c r="K52" s="8">
        <v>0</v>
      </c>
      <c r="L52" s="8">
        <v>224.47493077189338</v>
      </c>
      <c r="M52" s="8">
        <v>2875.6657969885773</v>
      </c>
      <c r="N52" s="1">
        <f t="shared" ref="G52:N52" si="34">N51/$F52</f>
        <v>10275.055694011769</v>
      </c>
    </row>
    <row r="53" spans="1:14" ht="15" x14ac:dyDescent="0.25">
      <c r="A53" s="3" t="str">
        <f>A52</f>
        <v>0100</v>
      </c>
      <c r="B53" s="3" t="str">
        <f t="shared" ref="B53" si="35">B52</f>
        <v>ALAMOALAMOSA RE-1</v>
      </c>
      <c r="C53" s="6" t="str">
        <f t="shared" ref="C53" si="36">C52</f>
        <v xml:space="preserve">$ </v>
      </c>
      <c r="D53" s="6" t="s">
        <v>698</v>
      </c>
      <c r="F53" s="17">
        <v>2116</v>
      </c>
      <c r="G53" s="8">
        <v>7832.2463090737238</v>
      </c>
      <c r="H53" s="8">
        <v>0</v>
      </c>
      <c r="I53" s="8">
        <v>0</v>
      </c>
      <c r="J53" s="8">
        <v>4.5511720226843106</v>
      </c>
      <c r="K53" s="8">
        <v>0</v>
      </c>
      <c r="L53" s="8">
        <v>245.18263705103968</v>
      </c>
      <c r="M53" s="8">
        <v>3140.9446077504722</v>
      </c>
      <c r="N53" s="1">
        <f t="shared" ref="G53:N53" si="37">N51/$F53</f>
        <v>11222.924725897919</v>
      </c>
    </row>
    <row r="54" spans="1:14" s="19" customFormat="1" x14ac:dyDescent="0.2">
      <c r="A54" s="3" t="s">
        <v>15</v>
      </c>
      <c r="B54" s="3" t="s">
        <v>495</v>
      </c>
      <c r="C54" s="17" t="s">
        <v>200</v>
      </c>
      <c r="D54" s="2" t="s">
        <v>199</v>
      </c>
      <c r="E54" s="17"/>
      <c r="F54" s="17"/>
      <c r="G54" s="18">
        <v>44.888069530034649</v>
      </c>
      <c r="H54" s="18">
        <v>0</v>
      </c>
      <c r="I54" s="18">
        <v>0</v>
      </c>
      <c r="J54" s="18">
        <v>2.6083618688131169E-2</v>
      </c>
      <c r="K54" s="18">
        <v>0</v>
      </c>
      <c r="L54" s="18">
        <v>1.4051875828718556</v>
      </c>
      <c r="M54" s="18">
        <v>18.001341426067182</v>
      </c>
      <c r="N54" s="18">
        <f>(N51/IC!H51)*100</f>
        <v>64.320682157661821</v>
      </c>
    </row>
    <row r="55" spans="1:14" x14ac:dyDescent="0.2">
      <c r="A55" s="3" t="s">
        <v>15</v>
      </c>
      <c r="B55" s="3" t="s">
        <v>495</v>
      </c>
      <c r="C55" s="6"/>
      <c r="D55" s="6"/>
      <c r="E55" s="17"/>
      <c r="F55" s="17"/>
      <c r="G55" s="8"/>
      <c r="H55" s="8"/>
      <c r="I55" s="8"/>
      <c r="J55" s="8"/>
      <c r="K55" s="8"/>
      <c r="L55" s="8"/>
      <c r="M55" s="8"/>
      <c r="N55" s="8"/>
    </row>
    <row r="56" spans="1:14" x14ac:dyDescent="0.2">
      <c r="A56" s="11" t="s">
        <v>150</v>
      </c>
      <c r="B56" s="11" t="s">
        <v>496</v>
      </c>
      <c r="C56" s="12"/>
      <c r="D56" s="7" t="s">
        <v>449</v>
      </c>
      <c r="E56" s="20" t="s">
        <v>448</v>
      </c>
      <c r="F56" s="20"/>
      <c r="G56" s="13"/>
      <c r="H56" s="13"/>
      <c r="I56" s="13"/>
      <c r="J56" s="13"/>
      <c r="K56" s="13"/>
      <c r="L56" s="13"/>
      <c r="M56" s="13"/>
      <c r="N56" s="13"/>
    </row>
    <row r="57" spans="1:14" s="16" customFormat="1" ht="15" x14ac:dyDescent="0.25">
      <c r="A57" s="3" t="s">
        <v>150</v>
      </c>
      <c r="B57" s="3" t="s">
        <v>496</v>
      </c>
      <c r="C57" s="14" t="s">
        <v>201</v>
      </c>
      <c r="D57" s="15" t="s">
        <v>202</v>
      </c>
      <c r="G57" s="1">
        <v>2108038.86</v>
      </c>
      <c r="H57" s="1">
        <v>100647</v>
      </c>
      <c r="I57" s="1">
        <v>0</v>
      </c>
      <c r="J57" s="1">
        <v>1929.1</v>
      </c>
      <c r="K57" s="1">
        <v>0</v>
      </c>
      <c r="L57" s="1">
        <v>33396.79</v>
      </c>
      <c r="M57" s="1">
        <v>292330.59000000003</v>
      </c>
      <c r="N57" s="1">
        <f t="shared" ref="N57" si="38">SUM(G57:M57)</f>
        <v>2536342.34</v>
      </c>
    </row>
    <row r="58" spans="1:14" ht="15" x14ac:dyDescent="0.25">
      <c r="A58" s="3" t="s">
        <v>150</v>
      </c>
      <c r="B58" s="3" t="s">
        <v>496</v>
      </c>
      <c r="C58" s="6" t="s">
        <v>201</v>
      </c>
      <c r="D58" s="6" t="s">
        <v>697</v>
      </c>
      <c r="E58" s="17"/>
      <c r="F58" s="17">
        <v>257.7</v>
      </c>
      <c r="G58" s="8">
        <v>8180.2051222351574</v>
      </c>
      <c r="H58" s="8">
        <v>390.55878928987198</v>
      </c>
      <c r="I58" s="8">
        <v>0</v>
      </c>
      <c r="J58" s="8">
        <v>7.4858362436942176</v>
      </c>
      <c r="K58" s="8">
        <v>0</v>
      </c>
      <c r="L58" s="8">
        <v>129.59561505626698</v>
      </c>
      <c r="M58" s="8">
        <v>1134.3833527357394</v>
      </c>
      <c r="N58" s="1">
        <f t="shared" ref="G58:N58" si="39">N57/$F58</f>
        <v>9842.2287155607301</v>
      </c>
    </row>
    <row r="59" spans="1:14" ht="15" x14ac:dyDescent="0.25">
      <c r="A59" s="3" t="str">
        <f>A58</f>
        <v>0110</v>
      </c>
      <c r="B59" s="3" t="str">
        <f t="shared" ref="B59" si="40">B58</f>
        <v>ALAMOSANGRE DE CR</v>
      </c>
      <c r="C59" s="6" t="str">
        <f t="shared" ref="C59" si="41">C58</f>
        <v xml:space="preserve">$ </v>
      </c>
      <c r="D59" s="6" t="s">
        <v>698</v>
      </c>
      <c r="F59" s="17">
        <v>262</v>
      </c>
      <c r="G59" s="8">
        <v>8045.9498473282438</v>
      </c>
      <c r="H59" s="8">
        <v>384.14885496183206</v>
      </c>
      <c r="I59" s="8">
        <v>0</v>
      </c>
      <c r="J59" s="8">
        <v>7.362977099236641</v>
      </c>
      <c r="K59" s="8">
        <v>0</v>
      </c>
      <c r="L59" s="8">
        <v>127.46866412213741</v>
      </c>
      <c r="M59" s="8">
        <v>1115.7656106870229</v>
      </c>
      <c r="N59" s="1">
        <f t="shared" ref="G59:N59" si="42">N57/$F59</f>
        <v>9680.6959541984725</v>
      </c>
    </row>
    <row r="60" spans="1:14" s="19" customFormat="1" x14ac:dyDescent="0.2">
      <c r="A60" s="3" t="s">
        <v>150</v>
      </c>
      <c r="B60" s="3" t="s">
        <v>496</v>
      </c>
      <c r="C60" s="17" t="s">
        <v>200</v>
      </c>
      <c r="D60" s="2" t="s">
        <v>199</v>
      </c>
      <c r="E60" s="17"/>
      <c r="F60" s="17"/>
      <c r="G60" s="18">
        <v>37.231047092293018</v>
      </c>
      <c r="H60" s="18">
        <v>1.7775731120526002</v>
      </c>
      <c r="I60" s="18">
        <v>0</v>
      </c>
      <c r="J60" s="18">
        <v>3.4070725311839113E-2</v>
      </c>
      <c r="K60" s="18">
        <v>0</v>
      </c>
      <c r="L60" s="18">
        <v>0.58983611963463545</v>
      </c>
      <c r="M60" s="18">
        <v>5.1629854502814068</v>
      </c>
      <c r="N60" s="18">
        <f>(N57/IC!H57)*100</f>
        <v>44.795512499573498</v>
      </c>
    </row>
    <row r="61" spans="1:14" x14ac:dyDescent="0.2">
      <c r="A61" s="3" t="s">
        <v>150</v>
      </c>
      <c r="B61" s="3" t="s">
        <v>496</v>
      </c>
      <c r="C61" s="6"/>
      <c r="D61" s="6"/>
      <c r="E61" s="17"/>
      <c r="F61" s="17"/>
      <c r="G61" s="8"/>
      <c r="H61" s="8"/>
      <c r="I61" s="8"/>
      <c r="J61" s="8"/>
      <c r="K61" s="8"/>
      <c r="L61" s="8"/>
      <c r="M61" s="8"/>
      <c r="N61" s="8"/>
    </row>
    <row r="62" spans="1:14" x14ac:dyDescent="0.2">
      <c r="A62" s="11" t="s">
        <v>52</v>
      </c>
      <c r="B62" s="11" t="s">
        <v>497</v>
      </c>
      <c r="C62" s="12"/>
      <c r="D62" s="7" t="s">
        <v>441</v>
      </c>
      <c r="E62" s="20" t="s">
        <v>447</v>
      </c>
      <c r="F62" s="20"/>
      <c r="G62" s="13"/>
      <c r="H62" s="13"/>
      <c r="I62" s="13"/>
      <c r="J62" s="13"/>
      <c r="K62" s="13"/>
      <c r="L62" s="13"/>
      <c r="M62" s="13"/>
      <c r="N62" s="13"/>
    </row>
    <row r="63" spans="1:14" s="16" customFormat="1" ht="15" x14ac:dyDescent="0.25">
      <c r="A63" s="3" t="s">
        <v>52</v>
      </c>
      <c r="B63" s="3" t="s">
        <v>497</v>
      </c>
      <c r="C63" s="14" t="s">
        <v>201</v>
      </c>
      <c r="D63" s="15" t="s">
        <v>202</v>
      </c>
      <c r="G63" s="1">
        <v>5797651.7300000004</v>
      </c>
      <c r="H63" s="1">
        <v>230821</v>
      </c>
      <c r="I63" s="1">
        <v>1145818.51</v>
      </c>
      <c r="J63" s="1">
        <v>50929.78</v>
      </c>
      <c r="K63" s="1">
        <v>65546.91</v>
      </c>
      <c r="L63" s="1">
        <v>175433.88</v>
      </c>
      <c r="M63" s="1">
        <v>2102188.0999999996</v>
      </c>
      <c r="N63" s="1">
        <f t="shared" ref="N63" si="43">SUM(G63:M63)</f>
        <v>9568389.9100000001</v>
      </c>
    </row>
    <row r="64" spans="1:14" ht="15" x14ac:dyDescent="0.25">
      <c r="A64" s="3" t="s">
        <v>52</v>
      </c>
      <c r="B64" s="3" t="s">
        <v>497</v>
      </c>
      <c r="C64" s="6" t="s">
        <v>201</v>
      </c>
      <c r="D64" s="6" t="s">
        <v>697</v>
      </c>
      <c r="E64" s="17"/>
      <c r="F64" s="17">
        <v>2387.9</v>
      </c>
      <c r="G64" s="8">
        <v>2427.9290296913605</v>
      </c>
      <c r="H64" s="8">
        <v>96.662758071946058</v>
      </c>
      <c r="I64" s="8">
        <v>479.84359060262153</v>
      </c>
      <c r="J64" s="8">
        <v>21.328271703170149</v>
      </c>
      <c r="K64" s="8">
        <v>27.449604254784539</v>
      </c>
      <c r="L64" s="8">
        <v>73.467850412496333</v>
      </c>
      <c r="M64" s="8">
        <v>880.35014029063177</v>
      </c>
      <c r="N64" s="1">
        <f t="shared" ref="G64:N64" si="44">N63/$F64</f>
        <v>4007.0312450270112</v>
      </c>
    </row>
    <row r="65" spans="1:14" ht="15" x14ac:dyDescent="0.25">
      <c r="A65" s="3" t="str">
        <f>A64</f>
        <v>0120</v>
      </c>
      <c r="B65" s="3" t="str">
        <f t="shared" ref="B65" si="45">B64</f>
        <v>ARAPAENGLEWOOD 1</v>
      </c>
      <c r="C65" s="6" t="str">
        <f t="shared" ref="C65" si="46">C64</f>
        <v xml:space="preserve">$ </v>
      </c>
      <c r="D65" s="6" t="s">
        <v>698</v>
      </c>
      <c r="F65" s="17">
        <v>2441</v>
      </c>
      <c r="G65" s="8">
        <v>2375.1133674723474</v>
      </c>
      <c r="H65" s="8">
        <v>94.560016386726758</v>
      </c>
      <c r="I65" s="8">
        <v>469.40537074969274</v>
      </c>
      <c r="J65" s="8">
        <v>20.8643097091356</v>
      </c>
      <c r="K65" s="8">
        <v>26.852482589102827</v>
      </c>
      <c r="L65" s="8">
        <v>71.869676362146663</v>
      </c>
      <c r="M65" s="8">
        <v>861.19954936501415</v>
      </c>
      <c r="N65" s="1">
        <f t="shared" ref="G65:N65" si="47">N63/$F65</f>
        <v>3919.8647726341665</v>
      </c>
    </row>
    <row r="66" spans="1:14" s="19" customFormat="1" x14ac:dyDescent="0.2">
      <c r="A66" s="3" t="s">
        <v>52</v>
      </c>
      <c r="B66" s="3" t="s">
        <v>497</v>
      </c>
      <c r="C66" s="17" t="s">
        <v>200</v>
      </c>
      <c r="D66" s="2" t="s">
        <v>199</v>
      </c>
      <c r="E66" s="17"/>
      <c r="F66" s="17"/>
      <c r="G66" s="18">
        <v>9.9162084136810833</v>
      </c>
      <c r="H66" s="18">
        <v>0.39479245198715673</v>
      </c>
      <c r="I66" s="18">
        <v>1.9597891833722689</v>
      </c>
      <c r="J66" s="18">
        <v>8.7109460254337578E-2</v>
      </c>
      <c r="K66" s="18">
        <v>0.11211035962534381</v>
      </c>
      <c r="L66" s="18">
        <v>0.30005923051551037</v>
      </c>
      <c r="M66" s="18">
        <v>3.5955480417172705</v>
      </c>
      <c r="N66" s="18">
        <f>(N63/IC!H63)*100</f>
        <v>16.365617141152971</v>
      </c>
    </row>
    <row r="67" spans="1:14" x14ac:dyDescent="0.2">
      <c r="A67" s="3" t="s">
        <v>52</v>
      </c>
      <c r="B67" s="3" t="s">
        <v>497</v>
      </c>
      <c r="C67" s="6"/>
      <c r="D67" s="6"/>
      <c r="E67" s="17"/>
      <c r="F67" s="17"/>
      <c r="G67" s="8"/>
      <c r="H67" s="8"/>
      <c r="I67" s="8"/>
      <c r="J67" s="8"/>
      <c r="K67" s="8"/>
      <c r="L67" s="8"/>
      <c r="M67" s="8"/>
      <c r="N67" s="8"/>
    </row>
    <row r="68" spans="1:14" x14ac:dyDescent="0.2">
      <c r="A68" s="11" t="s">
        <v>195</v>
      </c>
      <c r="B68" s="11" t="s">
        <v>498</v>
      </c>
      <c r="C68" s="12"/>
      <c r="D68" s="7" t="s">
        <v>441</v>
      </c>
      <c r="E68" s="20" t="s">
        <v>446</v>
      </c>
      <c r="F68" s="20"/>
      <c r="G68" s="13"/>
      <c r="H68" s="13"/>
      <c r="I68" s="13"/>
      <c r="J68" s="13"/>
      <c r="K68" s="13"/>
      <c r="L68" s="13"/>
      <c r="M68" s="13"/>
      <c r="N68" s="13"/>
    </row>
    <row r="69" spans="1:14" s="16" customFormat="1" ht="15" x14ac:dyDescent="0.25">
      <c r="A69" s="3" t="s">
        <v>195</v>
      </c>
      <c r="B69" s="3" t="s">
        <v>498</v>
      </c>
      <c r="C69" s="14" t="s">
        <v>201</v>
      </c>
      <c r="D69" s="15" t="s">
        <v>202</v>
      </c>
      <c r="G69" s="1">
        <v>6920087.6500000004</v>
      </c>
      <c r="H69" s="1">
        <v>3564</v>
      </c>
      <c r="I69" s="1">
        <v>418515.66</v>
      </c>
      <c r="J69" s="1">
        <v>54015.360000000001</v>
      </c>
      <c r="K69" s="1">
        <v>75895.44</v>
      </c>
      <c r="L69" s="1">
        <v>176016.23</v>
      </c>
      <c r="M69" s="1">
        <v>2212419.11</v>
      </c>
      <c r="N69" s="1">
        <f t="shared" ref="N69" si="48">SUM(G69:M69)</f>
        <v>9860513.4500000011</v>
      </c>
    </row>
    <row r="70" spans="1:14" ht="15" x14ac:dyDescent="0.25">
      <c r="A70" s="3" t="s">
        <v>195</v>
      </c>
      <c r="B70" s="3" t="s">
        <v>498</v>
      </c>
      <c r="C70" s="6" t="s">
        <v>201</v>
      </c>
      <c r="D70" s="6" t="s">
        <v>697</v>
      </c>
      <c r="E70" s="17"/>
      <c r="F70" s="17">
        <v>1182.2</v>
      </c>
      <c r="G70" s="8">
        <v>5853.567628150905</v>
      </c>
      <c r="H70" s="8">
        <v>3.0147183217729654</v>
      </c>
      <c r="I70" s="8">
        <v>354.01426154626961</v>
      </c>
      <c r="J70" s="8">
        <v>45.690543055320589</v>
      </c>
      <c r="K70" s="8">
        <v>64.198477414989</v>
      </c>
      <c r="L70" s="8">
        <v>148.88870749450177</v>
      </c>
      <c r="M70" s="8">
        <v>1871.4423194044998</v>
      </c>
      <c r="N70" s="1">
        <f t="shared" ref="G70:N70" si="49">N69/$F70</f>
        <v>8340.8166553882602</v>
      </c>
    </row>
    <row r="71" spans="1:14" ht="15" x14ac:dyDescent="0.25">
      <c r="A71" s="3" t="str">
        <f>A70</f>
        <v>0123</v>
      </c>
      <c r="B71" s="3" t="str">
        <f t="shared" ref="B71" si="50">B70</f>
        <v>ARAPASHERIDAN 2</v>
      </c>
      <c r="C71" s="6" t="str">
        <f t="shared" ref="C71" si="51">C70</f>
        <v xml:space="preserve">$ </v>
      </c>
      <c r="D71" s="6" t="s">
        <v>698</v>
      </c>
      <c r="F71" s="17">
        <v>1125</v>
      </c>
      <c r="G71" s="8">
        <v>6151.1890222222228</v>
      </c>
      <c r="H71" s="8">
        <v>3.1680000000000001</v>
      </c>
      <c r="I71" s="8">
        <v>372.01391999999998</v>
      </c>
      <c r="J71" s="8">
        <v>48.01365333333333</v>
      </c>
      <c r="K71" s="8">
        <v>67.462613333333337</v>
      </c>
      <c r="L71" s="8">
        <v>156.45887111111111</v>
      </c>
      <c r="M71" s="8">
        <v>1966.5947644444443</v>
      </c>
      <c r="N71" s="1">
        <f t="shared" ref="G71:N71" si="52">N69/$F71</f>
        <v>8764.9008444444462</v>
      </c>
    </row>
    <row r="72" spans="1:14" x14ac:dyDescent="0.2">
      <c r="A72" s="3" t="s">
        <v>195</v>
      </c>
      <c r="B72" s="3" t="s">
        <v>498</v>
      </c>
      <c r="C72" s="6" t="s">
        <v>200</v>
      </c>
      <c r="D72" s="10" t="s">
        <v>199</v>
      </c>
      <c r="E72" s="17"/>
      <c r="F72" s="17"/>
      <c r="G72" s="18">
        <v>21.575806414352062</v>
      </c>
      <c r="H72" s="18">
        <v>1.1112023134670952E-2</v>
      </c>
      <c r="I72" s="18">
        <v>1.30486972394559</v>
      </c>
      <c r="J72" s="18">
        <v>0.1684118770896689</v>
      </c>
      <c r="K72" s="18">
        <v>0.2366307197239145</v>
      </c>
      <c r="L72" s="18">
        <v>0.54879248592524232</v>
      </c>
      <c r="M72" s="18">
        <v>6.8979944820168688</v>
      </c>
      <c r="N72" s="18">
        <f>(N69/IC!H69)*100</f>
        <v>30.74361772618802</v>
      </c>
    </row>
    <row r="73" spans="1:14" x14ac:dyDescent="0.2">
      <c r="A73" s="3" t="s">
        <v>195</v>
      </c>
      <c r="B73" s="3" t="s">
        <v>498</v>
      </c>
      <c r="C73" s="6"/>
      <c r="D73" s="6"/>
      <c r="E73" s="17"/>
      <c r="F73" s="17"/>
      <c r="G73" s="8"/>
      <c r="H73" s="8"/>
      <c r="I73" s="8"/>
      <c r="J73" s="8"/>
      <c r="K73" s="8"/>
      <c r="L73" s="8"/>
      <c r="M73" s="8"/>
      <c r="N73" s="8"/>
    </row>
    <row r="74" spans="1:14" x14ac:dyDescent="0.2">
      <c r="A74" s="11" t="s">
        <v>154</v>
      </c>
      <c r="B74" s="11" t="s">
        <v>499</v>
      </c>
      <c r="C74" s="12"/>
      <c r="D74" s="7" t="s">
        <v>441</v>
      </c>
      <c r="E74" s="20" t="s">
        <v>445</v>
      </c>
      <c r="F74" s="20"/>
      <c r="G74" s="13"/>
      <c r="H74" s="13"/>
      <c r="I74" s="13"/>
      <c r="J74" s="13"/>
      <c r="K74" s="13"/>
      <c r="L74" s="13"/>
      <c r="M74" s="13"/>
      <c r="N74" s="13"/>
    </row>
    <row r="75" spans="1:14" s="16" customFormat="1" ht="15" x14ac:dyDescent="0.25">
      <c r="A75" s="3" t="s">
        <v>154</v>
      </c>
      <c r="B75" s="3" t="s">
        <v>499</v>
      </c>
      <c r="C75" s="14" t="s">
        <v>201</v>
      </c>
      <c r="D75" s="15" t="s">
        <v>202</v>
      </c>
      <c r="G75" s="1">
        <v>356540135.14999998</v>
      </c>
      <c r="H75" s="1">
        <v>2007165</v>
      </c>
      <c r="I75" s="1">
        <v>20257398.920000002</v>
      </c>
      <c r="J75" s="1">
        <v>1702981.58</v>
      </c>
      <c r="K75" s="1">
        <v>605485.48</v>
      </c>
      <c r="L75" s="1">
        <v>5242625.45</v>
      </c>
      <c r="M75" s="1">
        <v>39209939.690000005</v>
      </c>
      <c r="N75" s="1">
        <f t="shared" ref="N75" si="53">SUM(G75:M75)</f>
        <v>425565731.26999998</v>
      </c>
    </row>
    <row r="76" spans="1:14" ht="15" x14ac:dyDescent="0.25">
      <c r="A76" s="3" t="s">
        <v>154</v>
      </c>
      <c r="B76" s="3" t="s">
        <v>499</v>
      </c>
      <c r="C76" s="6" t="s">
        <v>201</v>
      </c>
      <c r="D76" s="6" t="s">
        <v>697</v>
      </c>
      <c r="E76" s="17"/>
      <c r="F76" s="17">
        <v>53042</v>
      </c>
      <c r="G76" s="8">
        <v>6721.8456157384708</v>
      </c>
      <c r="H76" s="8">
        <v>37.841050488292296</v>
      </c>
      <c r="I76" s="8">
        <v>381.91242637909585</v>
      </c>
      <c r="J76" s="8">
        <v>32.106285207948417</v>
      </c>
      <c r="K76" s="8">
        <v>11.415208325477924</v>
      </c>
      <c r="L76" s="8">
        <v>98.839135967723692</v>
      </c>
      <c r="M76" s="8">
        <v>739.22438237623021</v>
      </c>
      <c r="N76" s="1">
        <f t="shared" ref="G76:N76" si="54">N75/$F76</f>
        <v>8023.184104483239</v>
      </c>
    </row>
    <row r="77" spans="1:14" ht="15" x14ac:dyDescent="0.25">
      <c r="A77" s="3" t="str">
        <f>A76</f>
        <v>0130</v>
      </c>
      <c r="B77" s="3" t="str">
        <f t="shared" ref="B77" si="55">B76</f>
        <v>ARAPACHERRY CREEK</v>
      </c>
      <c r="C77" s="6" t="str">
        <f t="shared" ref="C77" si="56">C76</f>
        <v xml:space="preserve">$ </v>
      </c>
      <c r="D77" s="6" t="s">
        <v>698</v>
      </c>
      <c r="F77" s="17">
        <v>52948</v>
      </c>
      <c r="G77" s="8">
        <v>6733.7790879731056</v>
      </c>
      <c r="H77" s="8">
        <v>37.908230716929815</v>
      </c>
      <c r="I77" s="8">
        <v>382.5904457203294</v>
      </c>
      <c r="J77" s="8">
        <v>32.163284354460984</v>
      </c>
      <c r="K77" s="8">
        <v>11.435474050011331</v>
      </c>
      <c r="L77" s="8">
        <v>99.014607728337239</v>
      </c>
      <c r="M77" s="8">
        <v>740.53674718591833</v>
      </c>
      <c r="N77" s="1">
        <f t="shared" ref="G77:N77" si="57">N75/$F77</f>
        <v>8037.427877729092</v>
      </c>
    </row>
    <row r="78" spans="1:14" s="19" customFormat="1" x14ac:dyDescent="0.2">
      <c r="A78" s="3" t="s">
        <v>154</v>
      </c>
      <c r="B78" s="3" t="s">
        <v>499</v>
      </c>
      <c r="C78" s="17" t="s">
        <v>200</v>
      </c>
      <c r="D78" s="2" t="s">
        <v>199</v>
      </c>
      <c r="E78" s="17"/>
      <c r="F78" s="17"/>
      <c r="G78" s="18">
        <v>40.179871696165932</v>
      </c>
      <c r="H78" s="18">
        <v>0.22619510181961877</v>
      </c>
      <c r="I78" s="18">
        <v>2.2828837745327544</v>
      </c>
      <c r="J78" s="18">
        <v>0.19191550863284049</v>
      </c>
      <c r="K78" s="18">
        <v>6.8234474893145686E-2</v>
      </c>
      <c r="L78" s="18">
        <v>0.5908115164746669</v>
      </c>
      <c r="M78" s="18">
        <v>4.4187180926932577</v>
      </c>
      <c r="N78" s="18">
        <f>(N75/IC!H75)*100</f>
        <v>47.958630165212213</v>
      </c>
    </row>
    <row r="79" spans="1:14" x14ac:dyDescent="0.2">
      <c r="A79" s="3" t="s">
        <v>154</v>
      </c>
      <c r="B79" s="3" t="s">
        <v>499</v>
      </c>
      <c r="C79" s="6"/>
      <c r="D79" s="6"/>
      <c r="E79" s="17"/>
      <c r="F79" s="17"/>
      <c r="G79" s="8"/>
      <c r="H79" s="8"/>
      <c r="I79" s="8"/>
      <c r="J79" s="8"/>
      <c r="K79" s="8"/>
      <c r="L79" s="8"/>
      <c r="M79" s="8"/>
      <c r="N79" s="8"/>
    </row>
    <row r="80" spans="1:14" x14ac:dyDescent="0.2">
      <c r="A80" s="11" t="s">
        <v>192</v>
      </c>
      <c r="B80" s="11" t="s">
        <v>500</v>
      </c>
      <c r="C80" s="12"/>
      <c r="D80" s="7" t="s">
        <v>441</v>
      </c>
      <c r="E80" s="20" t="s">
        <v>444</v>
      </c>
      <c r="F80" s="20"/>
      <c r="G80" s="13"/>
      <c r="H80" s="13"/>
      <c r="I80" s="13"/>
      <c r="J80" s="13"/>
      <c r="K80" s="13"/>
      <c r="L80" s="13"/>
      <c r="M80" s="13"/>
      <c r="N80" s="13"/>
    </row>
    <row r="81" spans="1:14" s="16" customFormat="1" ht="15" x14ac:dyDescent="0.25">
      <c r="A81" s="3" t="s">
        <v>192</v>
      </c>
      <c r="B81" s="3" t="s">
        <v>500</v>
      </c>
      <c r="C81" s="14" t="s">
        <v>201</v>
      </c>
      <c r="D81" s="15" t="s">
        <v>202</v>
      </c>
      <c r="G81" s="1">
        <v>68133925.780000001</v>
      </c>
      <c r="H81" s="1">
        <v>370620</v>
      </c>
      <c r="I81" s="1">
        <v>5014439.82</v>
      </c>
      <c r="J81" s="1">
        <v>132340.88</v>
      </c>
      <c r="K81" s="1">
        <v>161646.99</v>
      </c>
      <c r="L81" s="1">
        <v>1274096.31</v>
      </c>
      <c r="M81" s="1">
        <v>8312179.9800000004</v>
      </c>
      <c r="N81" s="1">
        <f t="shared" ref="N81" si="58">SUM(G81:M81)</f>
        <v>83399249.75999999</v>
      </c>
    </row>
    <row r="82" spans="1:14" ht="15" x14ac:dyDescent="0.25">
      <c r="A82" s="3" t="s">
        <v>192</v>
      </c>
      <c r="B82" s="3" t="s">
        <v>500</v>
      </c>
      <c r="C82" s="6" t="s">
        <v>201</v>
      </c>
      <c r="D82" s="6" t="s">
        <v>697</v>
      </c>
      <c r="E82" s="17"/>
      <c r="F82" s="17">
        <v>13947.5</v>
      </c>
      <c r="G82" s="8">
        <v>4885.0278386807677</v>
      </c>
      <c r="H82" s="8">
        <v>26.57250403298082</v>
      </c>
      <c r="I82" s="8">
        <v>359.5224821652626</v>
      </c>
      <c r="J82" s="8">
        <v>9.4885018820577169</v>
      </c>
      <c r="K82" s="8">
        <v>11.589674852124036</v>
      </c>
      <c r="L82" s="8">
        <v>91.349439684531276</v>
      </c>
      <c r="M82" s="8">
        <v>595.96199892453853</v>
      </c>
      <c r="N82" s="1">
        <f t="shared" ref="G82:N82" si="59">N81/$F82</f>
        <v>5979.5124402222609</v>
      </c>
    </row>
    <row r="83" spans="1:14" ht="15" x14ac:dyDescent="0.25">
      <c r="A83" s="3" t="str">
        <f>A82</f>
        <v>0140</v>
      </c>
      <c r="B83" s="3" t="str">
        <f t="shared" ref="B83" si="60">B82</f>
        <v>ARAPALITTLETON 6</v>
      </c>
      <c r="C83" s="6" t="str">
        <f t="shared" ref="C83" si="61">C82</f>
        <v xml:space="preserve">$ </v>
      </c>
      <c r="D83" s="6" t="s">
        <v>698</v>
      </c>
      <c r="F83" s="17">
        <v>13450</v>
      </c>
      <c r="G83" s="8">
        <v>5065.719388847584</v>
      </c>
      <c r="H83" s="8">
        <v>27.55539033457249</v>
      </c>
      <c r="I83" s="8">
        <v>372.82080446096654</v>
      </c>
      <c r="J83" s="8">
        <v>9.8394706319702614</v>
      </c>
      <c r="K83" s="8">
        <v>12.018363568773234</v>
      </c>
      <c r="L83" s="8">
        <v>94.728350185873609</v>
      </c>
      <c r="M83" s="8">
        <v>618.00594646840148</v>
      </c>
      <c r="N83" s="1">
        <f t="shared" ref="G83:N83" si="62">N81/$F83</f>
        <v>6200.6877144981408</v>
      </c>
    </row>
    <row r="84" spans="1:14" s="19" customFormat="1" x14ac:dyDescent="0.2">
      <c r="A84" s="3" t="s">
        <v>192</v>
      </c>
      <c r="B84" s="3" t="s">
        <v>500</v>
      </c>
      <c r="C84" s="17" t="s">
        <v>200</v>
      </c>
      <c r="D84" s="2" t="s">
        <v>199</v>
      </c>
      <c r="E84" s="17"/>
      <c r="F84" s="17"/>
      <c r="G84" s="18">
        <v>27.417465376017198</v>
      </c>
      <c r="H84" s="18">
        <v>0.14913952045666926</v>
      </c>
      <c r="I84" s="18">
        <v>2.0178380824392286</v>
      </c>
      <c r="J84" s="18">
        <v>5.3254695861026415E-2</v>
      </c>
      <c r="K84" s="18">
        <v>6.5047635237882484E-2</v>
      </c>
      <c r="L84" s="18">
        <v>0.51270334220768388</v>
      </c>
      <c r="M84" s="18">
        <v>3.3448668074219592</v>
      </c>
      <c r="N84" s="18">
        <f>(N81/IC!H81)*100</f>
        <v>33.560315459641643</v>
      </c>
    </row>
    <row r="85" spans="1:14" x14ac:dyDescent="0.2">
      <c r="A85" s="3" t="s">
        <v>192</v>
      </c>
      <c r="B85" s="3" t="s">
        <v>500</v>
      </c>
      <c r="C85" s="6"/>
      <c r="D85" s="6"/>
      <c r="E85" s="17"/>
      <c r="F85" s="17"/>
      <c r="G85" s="8"/>
      <c r="H85" s="8"/>
      <c r="I85" s="8"/>
      <c r="J85" s="8"/>
      <c r="K85" s="8"/>
      <c r="L85" s="8"/>
      <c r="M85" s="8"/>
      <c r="N85" s="8"/>
    </row>
    <row r="86" spans="1:14" x14ac:dyDescent="0.2">
      <c r="A86" s="11" t="s">
        <v>103</v>
      </c>
      <c r="B86" s="11" t="s">
        <v>501</v>
      </c>
      <c r="C86" s="12"/>
      <c r="D86" s="7" t="s">
        <v>441</v>
      </c>
      <c r="E86" s="20" t="s">
        <v>443</v>
      </c>
      <c r="F86" s="20"/>
      <c r="G86" s="13"/>
      <c r="H86" s="13"/>
      <c r="I86" s="13"/>
      <c r="J86" s="13"/>
      <c r="K86" s="13"/>
      <c r="L86" s="13"/>
      <c r="M86" s="13"/>
      <c r="N86" s="13"/>
    </row>
    <row r="87" spans="1:14" s="16" customFormat="1" ht="15" x14ac:dyDescent="0.25">
      <c r="A87" s="3" t="s">
        <v>103</v>
      </c>
      <c r="B87" s="3" t="s">
        <v>501</v>
      </c>
      <c r="C87" s="14" t="s">
        <v>201</v>
      </c>
      <c r="D87" s="15" t="s">
        <v>202</v>
      </c>
      <c r="G87" s="1">
        <v>2574380.4300000002</v>
      </c>
      <c r="H87" s="1">
        <v>35965</v>
      </c>
      <c r="I87" s="1">
        <v>0</v>
      </c>
      <c r="J87" s="1">
        <v>7330.86</v>
      </c>
      <c r="K87" s="1">
        <v>0</v>
      </c>
      <c r="L87" s="1">
        <v>28856.69</v>
      </c>
      <c r="M87" s="1">
        <v>391357.83999999997</v>
      </c>
      <c r="N87" s="1">
        <f t="shared" ref="N87" si="63">SUM(G87:M87)</f>
        <v>3037890.82</v>
      </c>
    </row>
    <row r="88" spans="1:14" ht="15" x14ac:dyDescent="0.25">
      <c r="A88" s="3" t="s">
        <v>103</v>
      </c>
      <c r="B88" s="3" t="s">
        <v>501</v>
      </c>
      <c r="C88" s="6" t="s">
        <v>201</v>
      </c>
      <c r="D88" s="6" t="s">
        <v>697</v>
      </c>
      <c r="E88" s="17"/>
      <c r="F88" s="17">
        <v>306.5</v>
      </c>
      <c r="G88" s="8">
        <v>8399.2836215334428</v>
      </c>
      <c r="H88" s="8">
        <v>117.34094616639479</v>
      </c>
      <c r="I88" s="8">
        <v>0</v>
      </c>
      <c r="J88" s="8">
        <v>23.917977161500815</v>
      </c>
      <c r="K88" s="8">
        <v>0</v>
      </c>
      <c r="L88" s="8">
        <v>94.149070146818914</v>
      </c>
      <c r="M88" s="8">
        <v>1276.8608156606851</v>
      </c>
      <c r="N88" s="1">
        <f t="shared" ref="G88:N88" si="64">N87/$F88</f>
        <v>9911.5524306688403</v>
      </c>
    </row>
    <row r="89" spans="1:14" ht="15" x14ac:dyDescent="0.25">
      <c r="A89" s="3" t="str">
        <f>A88</f>
        <v>0170</v>
      </c>
      <c r="B89" s="3" t="str">
        <f t="shared" ref="B89" si="65">B88</f>
        <v>ARAPADEER TRAIL 2</v>
      </c>
      <c r="C89" s="6" t="str">
        <f t="shared" ref="C89" si="66">C88</f>
        <v xml:space="preserve">$ </v>
      </c>
      <c r="D89" s="6" t="s">
        <v>698</v>
      </c>
      <c r="F89" s="17">
        <v>325</v>
      </c>
      <c r="G89" s="8">
        <v>7921.1705538461547</v>
      </c>
      <c r="H89" s="8">
        <v>110.66153846153846</v>
      </c>
      <c r="I89" s="8">
        <v>0</v>
      </c>
      <c r="J89" s="8">
        <v>22.556492307692306</v>
      </c>
      <c r="K89" s="8">
        <v>0</v>
      </c>
      <c r="L89" s="8">
        <v>88.78981538461538</v>
      </c>
      <c r="M89" s="8">
        <v>1204.1779692307691</v>
      </c>
      <c r="N89" s="1">
        <f t="shared" ref="G89:N89" si="67">N87/$F89</f>
        <v>9347.3563692307689</v>
      </c>
    </row>
    <row r="90" spans="1:14" s="19" customFormat="1" x14ac:dyDescent="0.2">
      <c r="A90" s="3" t="s">
        <v>103</v>
      </c>
      <c r="B90" s="3" t="s">
        <v>501</v>
      </c>
      <c r="C90" s="17" t="s">
        <v>200</v>
      </c>
      <c r="D90" s="2" t="s">
        <v>199</v>
      </c>
      <c r="E90" s="17"/>
      <c r="F90" s="17"/>
      <c r="G90" s="18">
        <v>43.792244244430336</v>
      </c>
      <c r="H90" s="18">
        <v>0.61179305354295943</v>
      </c>
      <c r="I90" s="18">
        <v>0</v>
      </c>
      <c r="J90" s="18">
        <v>0.124703718184233</v>
      </c>
      <c r="K90" s="18">
        <v>0</v>
      </c>
      <c r="L90" s="18">
        <v>0.49087508661872875</v>
      </c>
      <c r="M90" s="18">
        <v>6.6573059352586377</v>
      </c>
      <c r="N90" s="18">
        <f>(N87/IC!H87)*100</f>
        <v>51.676922038034888</v>
      </c>
    </row>
    <row r="91" spans="1:14" x14ac:dyDescent="0.2">
      <c r="A91" s="3" t="s">
        <v>103</v>
      </c>
      <c r="B91" s="3" t="s">
        <v>501</v>
      </c>
      <c r="C91" s="6"/>
      <c r="D91" s="6"/>
      <c r="E91" s="17"/>
      <c r="F91" s="17"/>
      <c r="G91" s="8"/>
      <c r="H91" s="8"/>
      <c r="I91" s="8"/>
      <c r="J91" s="8"/>
      <c r="K91" s="8"/>
      <c r="L91" s="8"/>
      <c r="M91" s="8"/>
      <c r="N91" s="8"/>
    </row>
    <row r="92" spans="1:14" x14ac:dyDescent="0.2">
      <c r="A92" s="11" t="s">
        <v>197</v>
      </c>
      <c r="B92" s="11" t="s">
        <v>502</v>
      </c>
      <c r="C92" s="12"/>
      <c r="D92" s="7" t="s">
        <v>441</v>
      </c>
      <c r="E92" s="20" t="s">
        <v>442</v>
      </c>
      <c r="F92" s="20"/>
      <c r="G92" s="13"/>
      <c r="H92" s="13"/>
      <c r="I92" s="13"/>
      <c r="J92" s="13"/>
      <c r="K92" s="13"/>
      <c r="L92" s="13"/>
      <c r="M92" s="13"/>
      <c r="N92" s="13"/>
    </row>
    <row r="93" spans="1:14" s="16" customFormat="1" ht="15" x14ac:dyDescent="0.25">
      <c r="A93" s="3" t="s">
        <v>197</v>
      </c>
      <c r="B93" s="3" t="s">
        <v>502</v>
      </c>
      <c r="C93" s="14" t="s">
        <v>201</v>
      </c>
      <c r="D93" s="15" t="s">
        <v>202</v>
      </c>
      <c r="G93" s="1">
        <v>278887764.87</v>
      </c>
      <c r="H93" s="1">
        <v>1113894</v>
      </c>
      <c r="I93" s="1">
        <v>14171560.299999999</v>
      </c>
      <c r="J93" s="1">
        <v>3492131.44</v>
      </c>
      <c r="K93" s="1">
        <v>435807.91000000003</v>
      </c>
      <c r="L93" s="1">
        <v>2638569.33</v>
      </c>
      <c r="M93" s="1">
        <v>37779732.109999992</v>
      </c>
      <c r="N93" s="1">
        <f t="shared" ref="N93" si="68">SUM(G93:M93)</f>
        <v>338519459.96000004</v>
      </c>
    </row>
    <row r="94" spans="1:14" ht="15" x14ac:dyDescent="0.25">
      <c r="A94" s="3" t="s">
        <v>197</v>
      </c>
      <c r="B94" s="3" t="s">
        <v>502</v>
      </c>
      <c r="C94" s="6" t="s">
        <v>201</v>
      </c>
      <c r="D94" s="6" t="s">
        <v>697</v>
      </c>
      <c r="E94" s="17"/>
      <c r="F94" s="17">
        <v>37726.6</v>
      </c>
      <c r="G94" s="8">
        <v>7392.3376310083604</v>
      </c>
      <c r="H94" s="8">
        <v>29.525427682324938</v>
      </c>
      <c r="I94" s="8">
        <v>375.63841692598857</v>
      </c>
      <c r="J94" s="8">
        <v>92.56417063822343</v>
      </c>
      <c r="K94" s="8">
        <v>11.551740946706039</v>
      </c>
      <c r="L94" s="8">
        <v>69.93922935011372</v>
      </c>
      <c r="M94" s="8">
        <v>1001.408346100629</v>
      </c>
      <c r="N94" s="1">
        <f t="shared" ref="G94:N94" si="69">N93/$F94</f>
        <v>8972.9649626523478</v>
      </c>
    </row>
    <row r="95" spans="1:14" ht="15" x14ac:dyDescent="0.25">
      <c r="A95" s="3" t="str">
        <f>A94</f>
        <v>0180</v>
      </c>
      <c r="B95" s="3" t="str">
        <f t="shared" ref="B95" si="70">B94</f>
        <v>ARAPAADAMS-ARAPAH</v>
      </c>
      <c r="C95" s="6" t="str">
        <f t="shared" ref="C95" si="71">C94</f>
        <v xml:space="preserve">$ </v>
      </c>
      <c r="D95" s="6" t="s">
        <v>698</v>
      </c>
      <c r="F95" s="17">
        <v>39051</v>
      </c>
      <c r="G95" s="8">
        <v>7141.6292763309521</v>
      </c>
      <c r="H95" s="8">
        <v>28.524083890297305</v>
      </c>
      <c r="I95" s="8">
        <v>362.89878108115028</v>
      </c>
      <c r="J95" s="8">
        <v>89.424891552072935</v>
      </c>
      <c r="K95" s="8">
        <v>11.159967990576426</v>
      </c>
      <c r="L95" s="8">
        <v>67.567266651302148</v>
      </c>
      <c r="M95" s="8">
        <v>967.4459581060662</v>
      </c>
      <c r="N95" s="1">
        <f t="shared" ref="G95:N95" si="72">N93/$F95</f>
        <v>8668.6502256024178</v>
      </c>
    </row>
    <row r="96" spans="1:14" s="19" customFormat="1" x14ac:dyDescent="0.2">
      <c r="A96" s="3" t="s">
        <v>197</v>
      </c>
      <c r="B96" s="3" t="s">
        <v>502</v>
      </c>
      <c r="C96" s="17" t="s">
        <v>200</v>
      </c>
      <c r="D96" s="2" t="s">
        <v>199</v>
      </c>
      <c r="E96" s="17"/>
      <c r="F96" s="17"/>
      <c r="G96" s="18">
        <v>34.736369433144368</v>
      </c>
      <c r="H96" s="18">
        <v>0.13873908563682955</v>
      </c>
      <c r="I96" s="18">
        <v>1.7651134830326707</v>
      </c>
      <c r="J96" s="18">
        <v>0.4349562192715149</v>
      </c>
      <c r="K96" s="18">
        <v>5.4281278960742856E-2</v>
      </c>
      <c r="L96" s="18">
        <v>0.32864230908289477</v>
      </c>
      <c r="M96" s="18">
        <v>4.705587325675304</v>
      </c>
      <c r="N96" s="18">
        <f>(N93/IC!H93)*100</f>
        <v>42.163689134804329</v>
      </c>
    </row>
    <row r="97" spans="1:14" x14ac:dyDescent="0.2">
      <c r="A97" s="3" t="s">
        <v>197</v>
      </c>
      <c r="B97" s="3" t="s">
        <v>502</v>
      </c>
      <c r="C97" s="6"/>
      <c r="D97" s="6"/>
      <c r="E97" s="17"/>
      <c r="F97" s="17"/>
      <c r="G97" s="8"/>
      <c r="H97" s="8"/>
      <c r="I97" s="8"/>
      <c r="J97" s="8"/>
      <c r="K97" s="8"/>
      <c r="L97" s="8"/>
      <c r="M97" s="8"/>
      <c r="N97" s="8"/>
    </row>
    <row r="98" spans="1:14" x14ac:dyDescent="0.2">
      <c r="A98" s="11" t="s">
        <v>51</v>
      </c>
      <c r="B98" s="11" t="s">
        <v>503</v>
      </c>
      <c r="C98" s="12"/>
      <c r="D98" s="7" t="s">
        <v>441</v>
      </c>
      <c r="E98" s="20" t="s">
        <v>440</v>
      </c>
      <c r="F98" s="20"/>
      <c r="G98" s="13"/>
      <c r="H98" s="13"/>
      <c r="I98" s="13"/>
      <c r="J98" s="13"/>
      <c r="K98" s="13"/>
      <c r="L98" s="13"/>
      <c r="M98" s="13"/>
      <c r="N98" s="13"/>
    </row>
    <row r="99" spans="1:14" s="16" customFormat="1" ht="15" x14ac:dyDescent="0.25">
      <c r="A99" s="3" t="s">
        <v>51</v>
      </c>
      <c r="B99" s="3" t="s">
        <v>503</v>
      </c>
      <c r="C99" s="14" t="s">
        <v>201</v>
      </c>
      <c r="D99" s="15" t="s">
        <v>202</v>
      </c>
      <c r="G99" s="1">
        <v>47333259.43</v>
      </c>
      <c r="H99" s="1">
        <v>12460</v>
      </c>
      <c r="I99" s="1">
        <v>1314859.0899999999</v>
      </c>
      <c r="J99" s="1">
        <v>24693.18</v>
      </c>
      <c r="K99" s="1">
        <v>84384.36</v>
      </c>
      <c r="L99" s="1">
        <v>70360.479999999996</v>
      </c>
      <c r="M99" s="1">
        <v>1722969.59</v>
      </c>
      <c r="N99" s="1">
        <f t="shared" ref="N99" si="73">SUM(G99:M99)</f>
        <v>50562986.129999995</v>
      </c>
    </row>
    <row r="100" spans="1:14" ht="15" x14ac:dyDescent="0.25">
      <c r="A100" s="3" t="s">
        <v>51</v>
      </c>
      <c r="B100" s="3" t="s">
        <v>503</v>
      </c>
      <c r="C100" s="6" t="s">
        <v>201</v>
      </c>
      <c r="D100" s="6" t="s">
        <v>697</v>
      </c>
      <c r="E100" s="17"/>
      <c r="F100" s="17">
        <v>5356.3</v>
      </c>
      <c r="G100" s="8">
        <v>8836.9321042510692</v>
      </c>
      <c r="H100" s="8">
        <v>2.3262326606052683</v>
      </c>
      <c r="I100" s="8">
        <v>245.47898549371763</v>
      </c>
      <c r="J100" s="8">
        <v>4.6101189253775923</v>
      </c>
      <c r="K100" s="8">
        <v>15.754225864869406</v>
      </c>
      <c r="L100" s="8">
        <v>13.136023000952148</v>
      </c>
      <c r="M100" s="8">
        <v>321.67159979836828</v>
      </c>
      <c r="N100" s="1">
        <f t="shared" ref="G100:N100" si="74">N99/$F100</f>
        <v>9439.9092899949574</v>
      </c>
    </row>
    <row r="101" spans="1:14" ht="15" x14ac:dyDescent="0.25">
      <c r="A101" s="3" t="str">
        <f>A100</f>
        <v>0190</v>
      </c>
      <c r="B101" s="3" t="str">
        <f t="shared" ref="B101" si="75">B100</f>
        <v>ARAPABYERS 32J</v>
      </c>
      <c r="C101" s="6" t="str">
        <f t="shared" ref="C101" si="76">C100</f>
        <v xml:space="preserve">$ </v>
      </c>
      <c r="D101" s="6" t="s">
        <v>698</v>
      </c>
      <c r="F101" s="17">
        <v>5671</v>
      </c>
      <c r="G101" s="8">
        <v>8346.5454822782576</v>
      </c>
      <c r="H101" s="8">
        <v>2.1971433609592665</v>
      </c>
      <c r="I101" s="8">
        <v>231.85665491095043</v>
      </c>
      <c r="J101" s="8">
        <v>4.3542902486333981</v>
      </c>
      <c r="K101" s="8">
        <v>14.879978839710809</v>
      </c>
      <c r="L101" s="8">
        <v>12.407067536589667</v>
      </c>
      <c r="M101" s="8">
        <v>303.82112325868457</v>
      </c>
      <c r="N101" s="1">
        <f t="shared" ref="G101:N101" si="77">N99/$F101</f>
        <v>8916.0617404337845</v>
      </c>
    </row>
    <row r="102" spans="1:14" s="19" customFormat="1" x14ac:dyDescent="0.2">
      <c r="A102" s="3" t="s">
        <v>51</v>
      </c>
      <c r="B102" s="3" t="s">
        <v>503</v>
      </c>
      <c r="C102" s="17" t="s">
        <v>200</v>
      </c>
      <c r="D102" s="2" t="s">
        <v>199</v>
      </c>
      <c r="E102" s="17"/>
      <c r="F102" s="17"/>
      <c r="G102" s="18">
        <v>83.951431495646972</v>
      </c>
      <c r="H102" s="18">
        <v>2.2099362034907328E-2</v>
      </c>
      <c r="I102" s="18">
        <v>2.3320663767896304</v>
      </c>
      <c r="J102" s="18">
        <v>4.3796430546800401E-2</v>
      </c>
      <c r="K102" s="18">
        <v>0.14966617349309411</v>
      </c>
      <c r="L102" s="18">
        <v>0.12479307547912169</v>
      </c>
      <c r="M102" s="18">
        <v>3.0559011833503891</v>
      </c>
      <c r="N102" s="18">
        <f>(N99/IC!H99)*100</f>
        <v>89.679754097340904</v>
      </c>
    </row>
    <row r="103" spans="1:14" x14ac:dyDescent="0.2">
      <c r="A103" s="3" t="s">
        <v>51</v>
      </c>
      <c r="B103" s="3" t="s">
        <v>503</v>
      </c>
      <c r="C103" s="6"/>
      <c r="D103" s="6"/>
      <c r="E103" s="17"/>
      <c r="F103" s="17"/>
      <c r="G103" s="8"/>
      <c r="H103" s="8"/>
      <c r="I103" s="8"/>
      <c r="J103" s="8"/>
      <c r="K103" s="8"/>
      <c r="L103" s="8"/>
      <c r="M103" s="8"/>
      <c r="N103" s="8"/>
    </row>
    <row r="104" spans="1:14" x14ac:dyDescent="0.2">
      <c r="A104" s="11" t="s">
        <v>85</v>
      </c>
      <c r="B104" s="11" t="s">
        <v>504</v>
      </c>
      <c r="C104" s="12"/>
      <c r="D104" s="7" t="s">
        <v>439</v>
      </c>
      <c r="E104" s="20" t="s">
        <v>438</v>
      </c>
      <c r="F104" s="20"/>
      <c r="G104" s="13"/>
      <c r="H104" s="13"/>
      <c r="I104" s="13"/>
      <c r="J104" s="13"/>
      <c r="K104" s="13"/>
      <c r="L104" s="13"/>
      <c r="M104" s="13"/>
      <c r="N104" s="13"/>
    </row>
    <row r="105" spans="1:14" s="16" customFormat="1" ht="15" x14ac:dyDescent="0.25">
      <c r="A105" s="3" t="s">
        <v>85</v>
      </c>
      <c r="B105" s="3" t="s">
        <v>504</v>
      </c>
      <c r="C105" s="14" t="s">
        <v>201</v>
      </c>
      <c r="D105" s="15" t="s">
        <v>202</v>
      </c>
      <c r="G105" s="1">
        <v>6957743</v>
      </c>
      <c r="H105" s="1">
        <v>27768</v>
      </c>
      <c r="I105" s="1">
        <v>0</v>
      </c>
      <c r="J105" s="1">
        <v>18520.34</v>
      </c>
      <c r="K105" s="1">
        <v>0</v>
      </c>
      <c r="L105" s="1">
        <v>213917.31</v>
      </c>
      <c r="M105" s="1">
        <v>2126260.44</v>
      </c>
      <c r="N105" s="1">
        <f t="shared" ref="N105" si="78">SUM(G105:M105)</f>
        <v>9344209.0899999999</v>
      </c>
    </row>
    <row r="106" spans="1:14" ht="15" x14ac:dyDescent="0.25">
      <c r="A106" s="3" t="s">
        <v>85</v>
      </c>
      <c r="B106" s="3" t="s">
        <v>504</v>
      </c>
      <c r="C106" s="6" t="s">
        <v>201</v>
      </c>
      <c r="D106" s="6" t="s">
        <v>697</v>
      </c>
      <c r="E106" s="17"/>
      <c r="F106" s="17">
        <v>1693.5</v>
      </c>
      <c r="G106" s="8">
        <v>4108.4989666371421</v>
      </c>
      <c r="H106" s="8">
        <v>16.396811337466787</v>
      </c>
      <c r="I106" s="8">
        <v>0</v>
      </c>
      <c r="J106" s="8">
        <v>10.936132270445823</v>
      </c>
      <c r="K106" s="8">
        <v>0</v>
      </c>
      <c r="L106" s="8">
        <v>126.31668733392382</v>
      </c>
      <c r="M106" s="8">
        <v>1255.5420372010628</v>
      </c>
      <c r="N106" s="1">
        <f t="shared" ref="G106:N106" si="79">N105/$F106</f>
        <v>5517.6906347800414</v>
      </c>
    </row>
    <row r="107" spans="1:14" ht="15" x14ac:dyDescent="0.25">
      <c r="A107" s="3" t="str">
        <f>A106</f>
        <v>0220</v>
      </c>
      <c r="B107" s="3" t="str">
        <f t="shared" ref="B107" si="80">B106</f>
        <v>ARCHUARCHULETA CO</v>
      </c>
      <c r="C107" s="6" t="str">
        <f t="shared" ref="C107" si="81">C106</f>
        <v xml:space="preserve">$ </v>
      </c>
      <c r="D107" s="6" t="s">
        <v>698</v>
      </c>
      <c r="F107" s="17">
        <v>1678</v>
      </c>
      <c r="G107" s="8">
        <v>4146.449940405244</v>
      </c>
      <c r="H107" s="8">
        <v>16.548271752085817</v>
      </c>
      <c r="I107" s="8">
        <v>0</v>
      </c>
      <c r="J107" s="8">
        <v>11.03715137067938</v>
      </c>
      <c r="K107" s="8">
        <v>0</v>
      </c>
      <c r="L107" s="8">
        <v>127.48349821215733</v>
      </c>
      <c r="M107" s="8">
        <v>1267.1397139451728</v>
      </c>
      <c r="N107" s="1">
        <f t="shared" ref="G107:N107" si="82">N105/$F107</f>
        <v>5568.6585756853392</v>
      </c>
    </row>
    <row r="108" spans="1:14" s="19" customFormat="1" x14ac:dyDescent="0.2">
      <c r="A108" s="3" t="s">
        <v>85</v>
      </c>
      <c r="B108" s="3" t="s">
        <v>504</v>
      </c>
      <c r="C108" s="17" t="s">
        <v>200</v>
      </c>
      <c r="D108" s="2" t="s">
        <v>199</v>
      </c>
      <c r="E108" s="17"/>
      <c r="F108" s="17"/>
      <c r="G108" s="18">
        <v>27.894384605783689</v>
      </c>
      <c r="H108" s="18">
        <v>0.11132507649871537</v>
      </c>
      <c r="I108" s="18">
        <v>0</v>
      </c>
      <c r="J108" s="18">
        <v>7.4250153676253899E-2</v>
      </c>
      <c r="K108" s="18">
        <v>0</v>
      </c>
      <c r="L108" s="18">
        <v>0.85761887424911454</v>
      </c>
      <c r="M108" s="18">
        <v>8.5244204169977031</v>
      </c>
      <c r="N108" s="18">
        <f>(N105/IC!H105)*100</f>
        <v>37.461999127205473</v>
      </c>
    </row>
    <row r="109" spans="1:14" x14ac:dyDescent="0.2">
      <c r="A109" s="3" t="s">
        <v>85</v>
      </c>
      <c r="B109" s="3" t="s">
        <v>504</v>
      </c>
      <c r="C109" s="6"/>
      <c r="D109" s="6"/>
      <c r="E109" s="17"/>
      <c r="F109" s="17"/>
      <c r="G109" s="8"/>
      <c r="H109" s="8"/>
      <c r="I109" s="8"/>
      <c r="J109" s="8"/>
      <c r="K109" s="8"/>
      <c r="L109" s="8"/>
      <c r="M109" s="8"/>
      <c r="N109" s="8"/>
    </row>
    <row r="110" spans="1:14" x14ac:dyDescent="0.2">
      <c r="A110" s="11" t="s">
        <v>68</v>
      </c>
      <c r="B110" s="11" t="s">
        <v>505</v>
      </c>
      <c r="C110" s="12"/>
      <c r="D110" s="7" t="s">
        <v>433</v>
      </c>
      <c r="E110" s="20" t="s">
        <v>437</v>
      </c>
      <c r="F110" s="20"/>
      <c r="G110" s="13"/>
      <c r="H110" s="13"/>
      <c r="I110" s="13"/>
      <c r="J110" s="13"/>
      <c r="K110" s="13"/>
      <c r="L110" s="13"/>
      <c r="M110" s="13"/>
      <c r="N110" s="13"/>
    </row>
    <row r="111" spans="1:14" s="16" customFormat="1" ht="15" x14ac:dyDescent="0.25">
      <c r="A111" s="3" t="s">
        <v>68</v>
      </c>
      <c r="B111" s="3" t="s">
        <v>505</v>
      </c>
      <c r="C111" s="14" t="s">
        <v>201</v>
      </c>
      <c r="D111" s="15" t="s">
        <v>202</v>
      </c>
      <c r="G111" s="1">
        <v>2047828.26</v>
      </c>
      <c r="H111" s="1">
        <v>0</v>
      </c>
      <c r="I111" s="1">
        <v>0</v>
      </c>
      <c r="J111" s="1">
        <v>0</v>
      </c>
      <c r="K111" s="1">
        <v>0</v>
      </c>
      <c r="L111" s="1">
        <v>32819.760000000002</v>
      </c>
      <c r="M111" s="1">
        <v>5752806.5899999999</v>
      </c>
      <c r="N111" s="1">
        <f t="shared" ref="N111" si="83">SUM(G111:M111)</f>
        <v>7833454.6099999994</v>
      </c>
    </row>
    <row r="112" spans="1:14" ht="15" x14ac:dyDescent="0.25">
      <c r="A112" s="3" t="s">
        <v>68</v>
      </c>
      <c r="B112" s="3" t="s">
        <v>505</v>
      </c>
      <c r="C112" s="6" t="s">
        <v>201</v>
      </c>
      <c r="D112" s="6" t="s">
        <v>697</v>
      </c>
      <c r="E112" s="17"/>
      <c r="F112" s="17">
        <v>170</v>
      </c>
      <c r="G112" s="8">
        <v>12046.048588235295</v>
      </c>
      <c r="H112" s="8">
        <v>0</v>
      </c>
      <c r="I112" s="8">
        <v>0</v>
      </c>
      <c r="J112" s="8">
        <v>0</v>
      </c>
      <c r="K112" s="8">
        <v>0</v>
      </c>
      <c r="L112" s="8">
        <v>193.0574117647059</v>
      </c>
      <c r="M112" s="8">
        <v>33840.038764705881</v>
      </c>
      <c r="N112" s="1">
        <f t="shared" ref="G112:N112" si="84">N111/$F112</f>
        <v>46079.144764705881</v>
      </c>
    </row>
    <row r="113" spans="1:14" ht="15" x14ac:dyDescent="0.25">
      <c r="A113" s="3" t="str">
        <f>A112</f>
        <v>0230</v>
      </c>
      <c r="B113" s="3" t="str">
        <f t="shared" ref="B113" si="85">B112</f>
        <v>BACAWALSH RE-1</v>
      </c>
      <c r="C113" s="6" t="str">
        <f t="shared" ref="C113" si="86">C112</f>
        <v xml:space="preserve">$ </v>
      </c>
      <c r="D113" s="6" t="s">
        <v>698</v>
      </c>
      <c r="F113" s="17">
        <v>183</v>
      </c>
      <c r="G113" s="8">
        <v>11190.318360655738</v>
      </c>
      <c r="H113" s="8">
        <v>0</v>
      </c>
      <c r="I113" s="8">
        <v>0</v>
      </c>
      <c r="J113" s="8">
        <v>0</v>
      </c>
      <c r="K113" s="8">
        <v>0</v>
      </c>
      <c r="L113" s="8">
        <v>179.34295081967215</v>
      </c>
      <c r="M113" s="8">
        <v>31436.101584699452</v>
      </c>
      <c r="N113" s="1">
        <f t="shared" ref="G113:N113" si="87">N111/$F113</f>
        <v>42805.762896174863</v>
      </c>
    </row>
    <row r="114" spans="1:14" s="19" customFormat="1" x14ac:dyDescent="0.2">
      <c r="A114" s="3" t="s">
        <v>68</v>
      </c>
      <c r="B114" s="3" t="s">
        <v>505</v>
      </c>
      <c r="C114" s="17" t="s">
        <v>200</v>
      </c>
      <c r="D114" s="2" t="s">
        <v>199</v>
      </c>
      <c r="E114" s="17"/>
      <c r="F114" s="17"/>
      <c r="G114" s="18">
        <v>20.869849137429991</v>
      </c>
      <c r="H114" s="18">
        <v>0</v>
      </c>
      <c r="I114" s="18">
        <v>0</v>
      </c>
      <c r="J114" s="18">
        <v>0</v>
      </c>
      <c r="K114" s="18">
        <v>0</v>
      </c>
      <c r="L114" s="18">
        <v>0.3344730870774581</v>
      </c>
      <c r="M114" s="18">
        <v>58.628063688364712</v>
      </c>
      <c r="N114" s="18">
        <f>(N111/IC!H111)*100</f>
        <v>79.832385912872155</v>
      </c>
    </row>
    <row r="115" spans="1:14" x14ac:dyDescent="0.2">
      <c r="A115" s="3" t="s">
        <v>68</v>
      </c>
      <c r="B115" s="3" t="s">
        <v>505</v>
      </c>
      <c r="C115" s="6"/>
      <c r="D115" s="6"/>
      <c r="E115" s="17"/>
      <c r="F115" s="17"/>
      <c r="G115" s="8"/>
      <c r="H115" s="8"/>
      <c r="I115" s="8"/>
      <c r="J115" s="8"/>
      <c r="K115" s="8"/>
      <c r="L115" s="8"/>
      <c r="M115" s="8"/>
      <c r="N115" s="8"/>
    </row>
    <row r="116" spans="1:14" x14ac:dyDescent="0.2">
      <c r="A116" s="11" t="s">
        <v>94</v>
      </c>
      <c r="B116" s="11" t="s">
        <v>506</v>
      </c>
      <c r="C116" s="12"/>
      <c r="D116" s="7" t="s">
        <v>433</v>
      </c>
      <c r="E116" s="20" t="s">
        <v>436</v>
      </c>
      <c r="F116" s="20"/>
      <c r="G116" s="13"/>
      <c r="H116" s="13"/>
      <c r="I116" s="13"/>
      <c r="J116" s="13"/>
      <c r="K116" s="13"/>
      <c r="L116" s="13"/>
      <c r="M116" s="13"/>
      <c r="N116" s="13"/>
    </row>
    <row r="117" spans="1:14" s="16" customFormat="1" ht="15" x14ac:dyDescent="0.25">
      <c r="A117" s="3" t="s">
        <v>94</v>
      </c>
      <c r="B117" s="3" t="s">
        <v>506</v>
      </c>
      <c r="C117" s="14" t="s">
        <v>201</v>
      </c>
      <c r="D117" s="15" t="s">
        <v>202</v>
      </c>
      <c r="G117" s="1">
        <v>430789.17</v>
      </c>
      <c r="H117" s="1">
        <v>11271</v>
      </c>
      <c r="I117" s="1">
        <v>0</v>
      </c>
      <c r="J117" s="1">
        <v>0</v>
      </c>
      <c r="K117" s="1">
        <v>0</v>
      </c>
      <c r="L117" s="1">
        <v>10709.9</v>
      </c>
      <c r="M117" s="1">
        <v>90658.739999999991</v>
      </c>
      <c r="N117" s="1">
        <f t="shared" ref="N117" si="88">SUM(G117:M117)</f>
        <v>543428.81000000006</v>
      </c>
    </row>
    <row r="118" spans="1:14" ht="15" x14ac:dyDescent="0.25">
      <c r="A118" s="3" t="s">
        <v>94</v>
      </c>
      <c r="B118" s="3" t="s">
        <v>506</v>
      </c>
      <c r="C118" s="6" t="s">
        <v>201</v>
      </c>
      <c r="D118" s="6" t="s">
        <v>697</v>
      </c>
      <c r="E118" s="17"/>
      <c r="F118" s="17">
        <v>56.4</v>
      </c>
      <c r="G118" s="8">
        <v>7638.1058510638295</v>
      </c>
      <c r="H118" s="8">
        <v>199.84042553191489</v>
      </c>
      <c r="I118" s="8">
        <v>0</v>
      </c>
      <c r="J118" s="8">
        <v>0</v>
      </c>
      <c r="K118" s="8">
        <v>0</v>
      </c>
      <c r="L118" s="8">
        <v>189.8918439716312</v>
      </c>
      <c r="M118" s="8">
        <v>1607.4244680851064</v>
      </c>
      <c r="N118" s="1">
        <f t="shared" ref="G118:N118" si="89">N117/$F118</f>
        <v>9635.2625886524838</v>
      </c>
    </row>
    <row r="119" spans="1:14" ht="15" x14ac:dyDescent="0.25">
      <c r="A119" s="3" t="str">
        <f>A118</f>
        <v>0240</v>
      </c>
      <c r="B119" s="3" t="str">
        <f t="shared" ref="B119" si="90">B118</f>
        <v>BACAPRITCHETT RE</v>
      </c>
      <c r="C119" s="6" t="str">
        <f t="shared" ref="C119" si="91">C118</f>
        <v xml:space="preserve">$ </v>
      </c>
      <c r="D119" s="6" t="s">
        <v>698</v>
      </c>
      <c r="F119" s="17">
        <v>59</v>
      </c>
      <c r="G119" s="8">
        <v>7301.5113559322035</v>
      </c>
      <c r="H119" s="8">
        <v>191.03389830508473</v>
      </c>
      <c r="I119" s="8">
        <v>0</v>
      </c>
      <c r="J119" s="8">
        <v>0</v>
      </c>
      <c r="K119" s="8">
        <v>0</v>
      </c>
      <c r="L119" s="8">
        <v>181.5237288135593</v>
      </c>
      <c r="M119" s="8">
        <v>1536.5888135593218</v>
      </c>
      <c r="N119" s="1">
        <f t="shared" ref="G119:N119" si="92">N117/$F119</f>
        <v>9210.6577966101704</v>
      </c>
    </row>
    <row r="120" spans="1:14" s="19" customFormat="1" x14ac:dyDescent="0.2">
      <c r="A120" s="3" t="s">
        <v>94</v>
      </c>
      <c r="B120" s="3" t="s">
        <v>506</v>
      </c>
      <c r="C120" s="17" t="s">
        <v>200</v>
      </c>
      <c r="D120" s="2" t="s">
        <v>199</v>
      </c>
      <c r="E120" s="17"/>
      <c r="F120" s="17"/>
      <c r="G120" s="18">
        <v>24.542969142217384</v>
      </c>
      <c r="H120" s="18">
        <v>0.64213268221652875</v>
      </c>
      <c r="I120" s="18">
        <v>0</v>
      </c>
      <c r="J120" s="18">
        <v>0</v>
      </c>
      <c r="K120" s="18">
        <v>0</v>
      </c>
      <c r="L120" s="18">
        <v>0.61016562978181177</v>
      </c>
      <c r="M120" s="18">
        <v>5.1650199523175315</v>
      </c>
      <c r="N120" s="18">
        <f>(N117/IC!H117)*100</f>
        <v>30.960287406533261</v>
      </c>
    </row>
    <row r="121" spans="1:14" x14ac:dyDescent="0.2">
      <c r="A121" s="3" t="s">
        <v>94</v>
      </c>
      <c r="B121" s="3" t="s">
        <v>506</v>
      </c>
      <c r="C121" s="6"/>
      <c r="D121" s="6"/>
      <c r="E121" s="17"/>
      <c r="F121" s="17"/>
      <c r="G121" s="8"/>
      <c r="H121" s="8"/>
      <c r="I121" s="8"/>
      <c r="J121" s="8"/>
      <c r="K121" s="8"/>
      <c r="L121" s="8"/>
      <c r="M121" s="8"/>
      <c r="N121" s="8"/>
    </row>
    <row r="122" spans="1:14" x14ac:dyDescent="0.2">
      <c r="A122" s="11" t="s">
        <v>196</v>
      </c>
      <c r="B122" s="11" t="s">
        <v>507</v>
      </c>
      <c r="C122" s="12"/>
      <c r="D122" s="7" t="s">
        <v>433</v>
      </c>
      <c r="E122" s="20" t="s">
        <v>435</v>
      </c>
      <c r="F122" s="20"/>
      <c r="G122" s="13"/>
      <c r="H122" s="13"/>
      <c r="I122" s="13"/>
      <c r="J122" s="13"/>
      <c r="K122" s="13"/>
      <c r="L122" s="13"/>
      <c r="M122" s="13"/>
      <c r="N122" s="13"/>
    </row>
    <row r="123" spans="1:14" s="16" customFormat="1" ht="15" x14ac:dyDescent="0.25">
      <c r="A123" s="3" t="s">
        <v>196</v>
      </c>
      <c r="B123" s="3" t="s">
        <v>507</v>
      </c>
      <c r="C123" s="14" t="s">
        <v>201</v>
      </c>
      <c r="D123" s="15" t="s">
        <v>202</v>
      </c>
      <c r="G123" s="1">
        <v>2513469.21</v>
      </c>
      <c r="H123" s="1">
        <v>17325</v>
      </c>
      <c r="I123" s="1">
        <v>0</v>
      </c>
      <c r="J123" s="1">
        <v>0</v>
      </c>
      <c r="K123" s="1">
        <v>0</v>
      </c>
      <c r="L123" s="1">
        <v>32177.66</v>
      </c>
      <c r="M123" s="1">
        <v>13787583.889999999</v>
      </c>
      <c r="N123" s="1">
        <f t="shared" ref="N123" si="93">SUM(G123:M123)</f>
        <v>16350555.759999998</v>
      </c>
    </row>
    <row r="124" spans="1:14" ht="15" x14ac:dyDescent="0.25">
      <c r="A124" s="3" t="s">
        <v>196</v>
      </c>
      <c r="B124" s="3" t="s">
        <v>507</v>
      </c>
      <c r="C124" s="6" t="s">
        <v>201</v>
      </c>
      <c r="D124" s="6" t="s">
        <v>697</v>
      </c>
      <c r="E124" s="17"/>
      <c r="F124" s="17">
        <v>276.39999999999998</v>
      </c>
      <c r="G124" s="8">
        <v>9093.5933791606367</v>
      </c>
      <c r="H124" s="8">
        <v>62.680897250361802</v>
      </c>
      <c r="I124" s="8">
        <v>0</v>
      </c>
      <c r="J124" s="8">
        <v>0</v>
      </c>
      <c r="K124" s="8">
        <v>0</v>
      </c>
      <c r="L124" s="8">
        <v>116.41700434153402</v>
      </c>
      <c r="M124" s="8">
        <v>49882.72029667149</v>
      </c>
      <c r="N124" s="1">
        <f t="shared" ref="G124:N124" si="94">N123/$F124</f>
        <v>59155.41157742402</v>
      </c>
    </row>
    <row r="125" spans="1:14" ht="15" x14ac:dyDescent="0.25">
      <c r="A125" s="3" t="str">
        <f>A124</f>
        <v>0250</v>
      </c>
      <c r="B125" s="3" t="str">
        <f t="shared" ref="B125" si="95">B124</f>
        <v xml:space="preserve">BACASPRINGFIELD </v>
      </c>
      <c r="C125" s="6" t="str">
        <f t="shared" ref="C125" si="96">C124</f>
        <v xml:space="preserve">$ </v>
      </c>
      <c r="D125" s="6" t="s">
        <v>698</v>
      </c>
      <c r="F125" s="17">
        <v>304</v>
      </c>
      <c r="G125" s="8">
        <v>8267.9908223684215</v>
      </c>
      <c r="H125" s="8">
        <v>56.99013157894737</v>
      </c>
      <c r="I125" s="8">
        <v>0</v>
      </c>
      <c r="J125" s="8">
        <v>0</v>
      </c>
      <c r="K125" s="8">
        <v>0</v>
      </c>
      <c r="L125" s="8">
        <v>105.84756578947368</v>
      </c>
      <c r="M125" s="8">
        <v>45353.894374999996</v>
      </c>
      <c r="N125" s="1">
        <f t="shared" ref="G125:N125" si="97">N123/$F125</f>
        <v>53784.722894736835</v>
      </c>
    </row>
    <row r="126" spans="1:14" s="19" customFormat="1" x14ac:dyDescent="0.2">
      <c r="A126" s="3" t="s">
        <v>196</v>
      </c>
      <c r="B126" s="3" t="s">
        <v>507</v>
      </c>
      <c r="C126" s="17" t="s">
        <v>200</v>
      </c>
      <c r="D126" s="2" t="s">
        <v>199</v>
      </c>
      <c r="E126" s="17"/>
      <c r="F126" s="17"/>
      <c r="G126" s="18">
        <v>13.170476786867418</v>
      </c>
      <c r="H126" s="18">
        <v>9.0782297799652786E-2</v>
      </c>
      <c r="I126" s="18">
        <v>0</v>
      </c>
      <c r="J126" s="18">
        <v>0</v>
      </c>
      <c r="K126" s="18">
        <v>0</v>
      </c>
      <c r="L126" s="18">
        <v>0.16860963420582831</v>
      </c>
      <c r="M126" s="18">
        <v>72.246380758422802</v>
      </c>
      <c r="N126" s="18">
        <f>(N123/IC!H123)*100</f>
        <v>85.676249477295698</v>
      </c>
    </row>
    <row r="127" spans="1:14" x14ac:dyDescent="0.2">
      <c r="A127" s="3" t="s">
        <v>196</v>
      </c>
      <c r="B127" s="3" t="s">
        <v>507</v>
      </c>
      <c r="C127" s="6"/>
      <c r="D127" s="6"/>
      <c r="E127" s="17"/>
      <c r="F127" s="17"/>
      <c r="G127" s="8"/>
      <c r="H127" s="8"/>
      <c r="I127" s="8"/>
      <c r="J127" s="8"/>
      <c r="K127" s="8"/>
      <c r="L127" s="8"/>
      <c r="M127" s="8"/>
      <c r="N127" s="8"/>
    </row>
    <row r="128" spans="1:14" x14ac:dyDescent="0.2">
      <c r="A128" s="11" t="s">
        <v>193</v>
      </c>
      <c r="B128" s="11" t="s">
        <v>508</v>
      </c>
      <c r="C128" s="12"/>
      <c r="D128" s="7" t="s">
        <v>433</v>
      </c>
      <c r="E128" s="20" t="s">
        <v>434</v>
      </c>
      <c r="F128" s="20"/>
      <c r="G128" s="13"/>
      <c r="H128" s="13"/>
      <c r="I128" s="13"/>
      <c r="J128" s="13"/>
      <c r="K128" s="13"/>
      <c r="L128" s="13"/>
      <c r="M128" s="13"/>
      <c r="N128" s="13"/>
    </row>
    <row r="129" spans="1:14" s="16" customFormat="1" ht="15" x14ac:dyDescent="0.25">
      <c r="A129" s="3" t="s">
        <v>193</v>
      </c>
      <c r="B129" s="3" t="s">
        <v>508</v>
      </c>
      <c r="C129" s="14" t="s">
        <v>201</v>
      </c>
      <c r="D129" s="15" t="s">
        <v>202</v>
      </c>
      <c r="G129" s="1">
        <v>2116505.2799999998</v>
      </c>
      <c r="H129" s="1">
        <v>0</v>
      </c>
      <c r="I129" s="1">
        <v>0</v>
      </c>
      <c r="J129" s="1">
        <v>385.82</v>
      </c>
      <c r="K129" s="1">
        <v>0</v>
      </c>
      <c r="L129" s="1">
        <v>7001.98</v>
      </c>
      <c r="M129" s="1">
        <v>4985201.6599999983</v>
      </c>
      <c r="N129" s="1">
        <f t="shared" ref="N129" si="98">SUM(G129:M129)</f>
        <v>7109094.7399999984</v>
      </c>
    </row>
    <row r="130" spans="1:14" ht="15" x14ac:dyDescent="0.25">
      <c r="A130" s="3" t="s">
        <v>193</v>
      </c>
      <c r="B130" s="3" t="s">
        <v>508</v>
      </c>
      <c r="C130" s="6" t="s">
        <v>201</v>
      </c>
      <c r="D130" s="6" t="s">
        <v>697</v>
      </c>
      <c r="E130" s="17"/>
      <c r="F130" s="17">
        <v>139.19999999999999</v>
      </c>
      <c r="G130" s="8">
        <v>15204.779310344828</v>
      </c>
      <c r="H130" s="8">
        <v>0</v>
      </c>
      <c r="I130" s="8">
        <v>0</v>
      </c>
      <c r="J130" s="8">
        <v>2.7716954022988509</v>
      </c>
      <c r="K130" s="8">
        <v>0</v>
      </c>
      <c r="L130" s="8">
        <v>50.301580459770115</v>
      </c>
      <c r="M130" s="8">
        <v>35813.230316091947</v>
      </c>
      <c r="N130" s="1">
        <f t="shared" ref="G130:N130" si="99">N129/$F130</f>
        <v>51071.08290229884</v>
      </c>
    </row>
    <row r="131" spans="1:14" ht="15" x14ac:dyDescent="0.25">
      <c r="A131" s="3" t="str">
        <f>A130</f>
        <v>0260</v>
      </c>
      <c r="B131" s="3" t="str">
        <f t="shared" ref="B131" si="100">B130</f>
        <v>BACAVILAS RE-5</v>
      </c>
      <c r="C131" s="6" t="str">
        <f t="shared" ref="C131" si="101">C130</f>
        <v xml:space="preserve">$ </v>
      </c>
      <c r="D131" s="6" t="s">
        <v>698</v>
      </c>
      <c r="F131" s="17">
        <v>201</v>
      </c>
      <c r="G131" s="8">
        <v>10529.877014925372</v>
      </c>
      <c r="H131" s="8">
        <v>0</v>
      </c>
      <c r="I131" s="8">
        <v>0</v>
      </c>
      <c r="J131" s="8">
        <v>1.9195024875621891</v>
      </c>
      <c r="K131" s="8">
        <v>0</v>
      </c>
      <c r="L131" s="8">
        <v>34.835721393034824</v>
      </c>
      <c r="M131" s="8">
        <v>24801.998308457703</v>
      </c>
      <c r="N131" s="1">
        <f t="shared" ref="G131:N131" si="102">N129/$F131</f>
        <v>35368.630547263674</v>
      </c>
    </row>
    <row r="132" spans="1:14" s="19" customFormat="1" x14ac:dyDescent="0.2">
      <c r="A132" s="3" t="s">
        <v>193</v>
      </c>
      <c r="B132" s="3" t="s">
        <v>508</v>
      </c>
      <c r="C132" s="17" t="s">
        <v>200</v>
      </c>
      <c r="D132" s="2" t="s">
        <v>199</v>
      </c>
      <c r="E132" s="17"/>
      <c r="F132" s="17"/>
      <c r="G132" s="18">
        <v>26.709395468105456</v>
      </c>
      <c r="H132" s="18">
        <v>0</v>
      </c>
      <c r="I132" s="18">
        <v>0</v>
      </c>
      <c r="J132" s="18">
        <v>4.8688841255829264E-3</v>
      </c>
      <c r="K132" s="18">
        <v>0</v>
      </c>
      <c r="L132" s="18">
        <v>8.8362006297364418E-2</v>
      </c>
      <c r="M132" s="18">
        <v>62.911122350328249</v>
      </c>
      <c r="N132" s="18">
        <f>(N129/IC!H129)*100</f>
        <v>89.713748708856656</v>
      </c>
    </row>
    <row r="133" spans="1:14" x14ac:dyDescent="0.2">
      <c r="A133" s="3" t="s">
        <v>193</v>
      </c>
      <c r="B133" s="3" t="s">
        <v>508</v>
      </c>
      <c r="C133" s="6"/>
      <c r="D133" s="6"/>
      <c r="E133" s="17"/>
      <c r="F133" s="17"/>
      <c r="G133" s="8"/>
      <c r="H133" s="8"/>
      <c r="I133" s="8"/>
      <c r="J133" s="8"/>
      <c r="K133" s="8"/>
      <c r="L133" s="8"/>
      <c r="M133" s="8"/>
      <c r="N133" s="8"/>
    </row>
    <row r="134" spans="1:14" x14ac:dyDescent="0.2">
      <c r="A134" s="11" t="s">
        <v>95</v>
      </c>
      <c r="B134" s="11" t="s">
        <v>509</v>
      </c>
      <c r="C134" s="12"/>
      <c r="D134" s="7" t="s">
        <v>433</v>
      </c>
      <c r="E134" s="20" t="s">
        <v>432</v>
      </c>
      <c r="F134" s="20"/>
      <c r="G134" s="13"/>
      <c r="H134" s="13"/>
      <c r="I134" s="13"/>
      <c r="J134" s="13"/>
      <c r="K134" s="13"/>
      <c r="L134" s="13"/>
      <c r="M134" s="13"/>
      <c r="N134" s="13"/>
    </row>
    <row r="135" spans="1:14" s="16" customFormat="1" ht="15" x14ac:dyDescent="0.25">
      <c r="A135" s="3" t="s">
        <v>95</v>
      </c>
      <c r="B135" s="3" t="s">
        <v>509</v>
      </c>
      <c r="C135" s="14" t="s">
        <v>201</v>
      </c>
      <c r="D135" s="15" t="s">
        <v>202</v>
      </c>
      <c r="G135" s="1">
        <v>687221.49</v>
      </c>
      <c r="H135" s="1">
        <v>0</v>
      </c>
      <c r="I135" s="1">
        <v>0</v>
      </c>
      <c r="J135" s="1">
        <v>0</v>
      </c>
      <c r="K135" s="1">
        <v>0</v>
      </c>
      <c r="L135" s="1">
        <v>12583.93</v>
      </c>
      <c r="M135" s="1">
        <v>492989.3</v>
      </c>
      <c r="N135" s="1">
        <f t="shared" ref="N135" si="103">SUM(G135:M135)</f>
        <v>1192794.72</v>
      </c>
    </row>
    <row r="136" spans="1:14" ht="15" x14ac:dyDescent="0.25">
      <c r="A136" s="3" t="s">
        <v>95</v>
      </c>
      <c r="B136" s="3" t="s">
        <v>509</v>
      </c>
      <c r="C136" s="6" t="s">
        <v>201</v>
      </c>
      <c r="D136" s="6" t="s">
        <v>697</v>
      </c>
      <c r="E136" s="17"/>
      <c r="F136" s="17">
        <v>50</v>
      </c>
      <c r="G136" s="8">
        <v>13744.4298</v>
      </c>
      <c r="H136" s="8">
        <v>0</v>
      </c>
      <c r="I136" s="8">
        <v>0</v>
      </c>
      <c r="J136" s="8">
        <v>0</v>
      </c>
      <c r="K136" s="8">
        <v>0</v>
      </c>
      <c r="L136" s="8">
        <v>251.67860000000002</v>
      </c>
      <c r="M136" s="8">
        <v>9859.7860000000001</v>
      </c>
      <c r="N136" s="1">
        <f t="shared" ref="G136:N136" si="104">N135/$F136</f>
        <v>23855.894400000001</v>
      </c>
    </row>
    <row r="137" spans="1:14" ht="15" x14ac:dyDescent="0.25">
      <c r="A137" s="3" t="str">
        <f>A136</f>
        <v>0270</v>
      </c>
      <c r="B137" s="3" t="str">
        <f t="shared" ref="B137" si="105">B136</f>
        <v>BACACAMPO RE-6</v>
      </c>
      <c r="C137" s="6" t="str">
        <f t="shared" ref="C137" si="106">C136</f>
        <v xml:space="preserve">$ </v>
      </c>
      <c r="D137" s="6" t="s">
        <v>698</v>
      </c>
      <c r="F137" s="17">
        <v>33</v>
      </c>
      <c r="G137" s="8">
        <v>20824.893636363635</v>
      </c>
      <c r="H137" s="8">
        <v>0</v>
      </c>
      <c r="I137" s="8">
        <v>0</v>
      </c>
      <c r="J137" s="8">
        <v>0</v>
      </c>
      <c r="K137" s="8">
        <v>0</v>
      </c>
      <c r="L137" s="8">
        <v>381.3312121212121</v>
      </c>
      <c r="M137" s="8">
        <v>14939.069696969696</v>
      </c>
      <c r="N137" s="1">
        <f t="shared" ref="G137:N137" si="107">N135/$F137</f>
        <v>36145.294545454548</v>
      </c>
    </row>
    <row r="138" spans="1:14" s="19" customFormat="1" x14ac:dyDescent="0.2">
      <c r="A138" s="3" t="s">
        <v>95</v>
      </c>
      <c r="B138" s="3" t="s">
        <v>509</v>
      </c>
      <c r="C138" s="17" t="s">
        <v>200</v>
      </c>
      <c r="D138" s="2" t="s">
        <v>199</v>
      </c>
      <c r="E138" s="17"/>
      <c r="F138" s="17"/>
      <c r="G138" s="18">
        <v>30.75539901821471</v>
      </c>
      <c r="H138" s="18">
        <v>0</v>
      </c>
      <c r="I138" s="18">
        <v>0</v>
      </c>
      <c r="J138" s="18">
        <v>0</v>
      </c>
      <c r="K138" s="18">
        <v>0</v>
      </c>
      <c r="L138" s="18">
        <v>0.56317183615326505</v>
      </c>
      <c r="M138" s="18">
        <v>22.062876167056938</v>
      </c>
      <c r="N138" s="18">
        <f>(N135/IC!H135)*100</f>
        <v>53.381447021424911</v>
      </c>
    </row>
    <row r="139" spans="1:14" x14ac:dyDescent="0.2">
      <c r="A139" s="3" t="s">
        <v>95</v>
      </c>
      <c r="B139" s="3" t="s">
        <v>509</v>
      </c>
      <c r="C139" s="6"/>
      <c r="D139" s="6"/>
      <c r="E139" s="17"/>
      <c r="F139" s="17"/>
      <c r="G139" s="8"/>
      <c r="H139" s="8"/>
      <c r="I139" s="8"/>
      <c r="J139" s="8"/>
      <c r="K139" s="8"/>
      <c r="L139" s="8"/>
      <c r="M139" s="8"/>
      <c r="N139" s="8"/>
    </row>
    <row r="140" spans="1:14" x14ac:dyDescent="0.2">
      <c r="A140" s="11" t="s">
        <v>126</v>
      </c>
      <c r="B140" s="11" t="s">
        <v>510</v>
      </c>
      <c r="C140" s="12"/>
      <c r="D140" s="7" t="s">
        <v>430</v>
      </c>
      <c r="E140" s="20" t="s">
        <v>431</v>
      </c>
      <c r="F140" s="20"/>
      <c r="G140" s="13"/>
      <c r="H140" s="13"/>
      <c r="I140" s="13"/>
      <c r="J140" s="13"/>
      <c r="K140" s="13"/>
      <c r="L140" s="13"/>
      <c r="M140" s="13"/>
      <c r="N140" s="13"/>
    </row>
    <row r="141" spans="1:14" s="16" customFormat="1" ht="15" x14ac:dyDescent="0.25">
      <c r="A141" s="3" t="s">
        <v>126</v>
      </c>
      <c r="B141" s="3" t="s">
        <v>510</v>
      </c>
      <c r="C141" s="14" t="s">
        <v>201</v>
      </c>
      <c r="D141" s="15" t="s">
        <v>202</v>
      </c>
      <c r="G141" s="1">
        <v>6147254.5099999998</v>
      </c>
      <c r="H141" s="1">
        <v>10251</v>
      </c>
      <c r="I141" s="1">
        <v>0</v>
      </c>
      <c r="J141" s="1">
        <v>0</v>
      </c>
      <c r="K141" s="1">
        <v>0</v>
      </c>
      <c r="L141" s="1">
        <v>30811.52</v>
      </c>
      <c r="M141" s="1">
        <v>1229791.0899999999</v>
      </c>
      <c r="N141" s="1">
        <f t="shared" ref="N141" si="108">SUM(G141:M141)</f>
        <v>7418108.1199999992</v>
      </c>
    </row>
    <row r="142" spans="1:14" ht="15" x14ac:dyDescent="0.25">
      <c r="A142" s="3" t="s">
        <v>126</v>
      </c>
      <c r="B142" s="3" t="s">
        <v>510</v>
      </c>
      <c r="C142" s="6" t="s">
        <v>201</v>
      </c>
      <c r="D142" s="6" t="s">
        <v>697</v>
      </c>
      <c r="E142" s="17"/>
      <c r="F142" s="17">
        <v>811.5</v>
      </c>
      <c r="G142" s="8">
        <v>7575.1749969192851</v>
      </c>
      <c r="H142" s="8">
        <v>12.632162661737523</v>
      </c>
      <c r="I142" s="8">
        <v>0</v>
      </c>
      <c r="J142" s="8">
        <v>0</v>
      </c>
      <c r="K142" s="8">
        <v>0</v>
      </c>
      <c r="L142" s="8">
        <v>37.96860135551448</v>
      </c>
      <c r="M142" s="8">
        <v>1515.4542082563153</v>
      </c>
      <c r="N142" s="1">
        <f t="shared" ref="G142:N142" si="109">N141/$F142</f>
        <v>9141.2299691928511</v>
      </c>
    </row>
    <row r="143" spans="1:14" ht="15" x14ac:dyDescent="0.25">
      <c r="A143" s="3" t="str">
        <f>A142</f>
        <v>0290</v>
      </c>
      <c r="B143" s="3" t="str">
        <f t="shared" ref="B143" si="110">B142</f>
        <v>BENTLAS ANIMAS R</v>
      </c>
      <c r="C143" s="6" t="str">
        <f t="shared" ref="C143" si="111">C142</f>
        <v xml:space="preserve">$ </v>
      </c>
      <c r="D143" s="6" t="s">
        <v>698</v>
      </c>
      <c r="F143" s="17">
        <v>822</v>
      </c>
      <c r="G143" s="8">
        <v>7478.411812652068</v>
      </c>
      <c r="H143" s="8">
        <v>12.47080291970803</v>
      </c>
      <c r="I143" s="8">
        <v>0</v>
      </c>
      <c r="J143" s="8">
        <v>0</v>
      </c>
      <c r="K143" s="8">
        <v>0</v>
      </c>
      <c r="L143" s="8">
        <v>37.483600973236008</v>
      </c>
      <c r="M143" s="8">
        <v>1496.0962165450119</v>
      </c>
      <c r="N143" s="1">
        <f t="shared" ref="G143:N143" si="112">N141/$F143</f>
        <v>9024.4624330900242</v>
      </c>
    </row>
    <row r="144" spans="1:14" s="19" customFormat="1" x14ac:dyDescent="0.2">
      <c r="A144" s="3" t="s">
        <v>126</v>
      </c>
      <c r="B144" s="3" t="s">
        <v>510</v>
      </c>
      <c r="C144" s="17" t="s">
        <v>200</v>
      </c>
      <c r="D144" s="2" t="s">
        <v>199</v>
      </c>
      <c r="E144" s="17"/>
      <c r="F144" s="17"/>
      <c r="G144" s="18">
        <v>44.911778566204475</v>
      </c>
      <c r="H144" s="18">
        <v>7.4893701136535845E-2</v>
      </c>
      <c r="I144" s="18">
        <v>0</v>
      </c>
      <c r="J144" s="18">
        <v>0</v>
      </c>
      <c r="K144" s="18">
        <v>0</v>
      </c>
      <c r="L144" s="18">
        <v>0.22510864993097229</v>
      </c>
      <c r="M144" s="18">
        <v>8.9848411232889127</v>
      </c>
      <c r="N144" s="18">
        <f>(N141/IC!H141)*100</f>
        <v>54.196622040560896</v>
      </c>
    </row>
    <row r="145" spans="1:14" x14ac:dyDescent="0.2">
      <c r="A145" s="3" t="s">
        <v>126</v>
      </c>
      <c r="B145" s="3" t="s">
        <v>510</v>
      </c>
      <c r="C145" s="6"/>
      <c r="D145" s="6"/>
      <c r="E145" s="17"/>
      <c r="F145" s="17"/>
      <c r="G145" s="8"/>
      <c r="H145" s="8"/>
      <c r="I145" s="8"/>
      <c r="J145" s="8"/>
      <c r="K145" s="8"/>
      <c r="L145" s="8"/>
      <c r="M145" s="8"/>
      <c r="N145" s="8"/>
    </row>
    <row r="146" spans="1:14" x14ac:dyDescent="0.2">
      <c r="A146" s="11" t="s">
        <v>71</v>
      </c>
      <c r="B146" s="11" t="s">
        <v>511</v>
      </c>
      <c r="C146" s="12"/>
      <c r="D146" s="7" t="s">
        <v>430</v>
      </c>
      <c r="E146" s="20" t="s">
        <v>429</v>
      </c>
      <c r="F146" s="20"/>
      <c r="G146" s="13"/>
      <c r="H146" s="13"/>
      <c r="I146" s="13"/>
      <c r="J146" s="13"/>
      <c r="K146" s="13"/>
      <c r="L146" s="13"/>
      <c r="M146" s="13"/>
      <c r="N146" s="13"/>
    </row>
    <row r="147" spans="1:14" s="16" customFormat="1" ht="15" x14ac:dyDescent="0.25">
      <c r="A147" s="3" t="s">
        <v>71</v>
      </c>
      <c r="B147" s="3" t="s">
        <v>511</v>
      </c>
      <c r="C147" s="14" t="s">
        <v>201</v>
      </c>
      <c r="D147" s="15" t="s">
        <v>202</v>
      </c>
      <c r="G147" s="1">
        <v>2595105.2799999998</v>
      </c>
      <c r="H147" s="1">
        <v>33549</v>
      </c>
      <c r="I147" s="1">
        <v>0</v>
      </c>
      <c r="J147" s="1">
        <v>1157.46</v>
      </c>
      <c r="K147" s="1">
        <v>0</v>
      </c>
      <c r="L147" s="1">
        <v>24969.67</v>
      </c>
      <c r="M147" s="1">
        <v>206705.76</v>
      </c>
      <c r="N147" s="1">
        <f t="shared" ref="N147" si="113">SUM(G147:M147)</f>
        <v>2861487.17</v>
      </c>
    </row>
    <row r="148" spans="1:14" ht="15" x14ac:dyDescent="0.25">
      <c r="A148" s="3" t="s">
        <v>71</v>
      </c>
      <c r="B148" s="3" t="s">
        <v>511</v>
      </c>
      <c r="C148" s="6" t="s">
        <v>201</v>
      </c>
      <c r="D148" s="6" t="s">
        <v>697</v>
      </c>
      <c r="E148" s="17"/>
      <c r="F148" s="17">
        <v>241</v>
      </c>
      <c r="G148" s="8">
        <v>10768.071701244813</v>
      </c>
      <c r="H148" s="8">
        <v>139.20746887966806</v>
      </c>
      <c r="I148" s="8">
        <v>0</v>
      </c>
      <c r="J148" s="8">
        <v>4.8027385892116188</v>
      </c>
      <c r="K148" s="8">
        <v>0</v>
      </c>
      <c r="L148" s="8">
        <v>103.60858921161825</v>
      </c>
      <c r="M148" s="8">
        <v>857.70024896265568</v>
      </c>
      <c r="N148" s="1">
        <f t="shared" ref="G148:N148" si="114">N147/$F148</f>
        <v>11873.390746887966</v>
      </c>
    </row>
    <row r="149" spans="1:14" ht="15" x14ac:dyDescent="0.25">
      <c r="A149" s="3" t="str">
        <f>A148</f>
        <v>0310</v>
      </c>
      <c r="B149" s="3" t="str">
        <f t="shared" ref="B149" si="115">B148</f>
        <v>BENTMCCLAVE RE-2</v>
      </c>
      <c r="C149" s="6" t="str">
        <f t="shared" ref="C149" si="116">C148</f>
        <v xml:space="preserve">$ </v>
      </c>
      <c r="D149" s="6" t="s">
        <v>698</v>
      </c>
      <c r="F149" s="17">
        <v>258</v>
      </c>
      <c r="G149" s="8">
        <v>10058.547596899223</v>
      </c>
      <c r="H149" s="8">
        <v>130.03488372093022</v>
      </c>
      <c r="I149" s="8">
        <v>0</v>
      </c>
      <c r="J149" s="8">
        <v>4.4862790697674422</v>
      </c>
      <c r="K149" s="8">
        <v>0</v>
      </c>
      <c r="L149" s="8">
        <v>96.781666666666666</v>
      </c>
      <c r="M149" s="8">
        <v>801.1851162790698</v>
      </c>
      <c r="N149" s="1">
        <f t="shared" ref="G149:N149" si="117">N147/$F149</f>
        <v>11091.035542635658</v>
      </c>
    </row>
    <row r="150" spans="1:14" s="19" customFormat="1" x14ac:dyDescent="0.2">
      <c r="A150" s="3" t="s">
        <v>71</v>
      </c>
      <c r="B150" s="3" t="s">
        <v>511</v>
      </c>
      <c r="C150" s="17" t="s">
        <v>200</v>
      </c>
      <c r="D150" s="2" t="s">
        <v>199</v>
      </c>
      <c r="E150" s="17"/>
      <c r="F150" s="17"/>
      <c r="G150" s="18">
        <v>50.476767278258954</v>
      </c>
      <c r="H150" s="18">
        <v>0.65255351236398007</v>
      </c>
      <c r="I150" s="18">
        <v>0</v>
      </c>
      <c r="J150" s="18">
        <v>2.2513475466357038E-2</v>
      </c>
      <c r="K150" s="18">
        <v>0</v>
      </c>
      <c r="L150" s="18">
        <v>0.48567903249186267</v>
      </c>
      <c r="M150" s="18">
        <v>4.0205839134956598</v>
      </c>
      <c r="N150" s="18">
        <f>(N147/IC!H147)*100</f>
        <v>55.658097212076818</v>
      </c>
    </row>
    <row r="151" spans="1:14" x14ac:dyDescent="0.2">
      <c r="A151" s="3" t="s">
        <v>71</v>
      </c>
      <c r="B151" s="3" t="s">
        <v>511</v>
      </c>
      <c r="C151" s="6"/>
      <c r="D151" s="6"/>
      <c r="E151" s="17"/>
      <c r="F151" s="17"/>
      <c r="G151" s="8"/>
      <c r="H151" s="8"/>
      <c r="I151" s="8"/>
      <c r="J151" s="8"/>
      <c r="K151" s="8"/>
      <c r="L151" s="8"/>
      <c r="M151" s="8"/>
      <c r="N151" s="8"/>
    </row>
    <row r="152" spans="1:14" x14ac:dyDescent="0.2">
      <c r="A152" s="11" t="s">
        <v>73</v>
      </c>
      <c r="B152" s="11" t="s">
        <v>512</v>
      </c>
      <c r="C152" s="12"/>
      <c r="D152" s="7" t="s">
        <v>427</v>
      </c>
      <c r="E152" s="20" t="s">
        <v>428</v>
      </c>
      <c r="F152" s="20"/>
      <c r="G152" s="13"/>
      <c r="H152" s="13"/>
      <c r="I152" s="13"/>
      <c r="J152" s="13"/>
      <c r="K152" s="13"/>
      <c r="L152" s="13"/>
      <c r="M152" s="13"/>
      <c r="N152" s="13"/>
    </row>
    <row r="153" spans="1:14" s="16" customFormat="1" ht="15" x14ac:dyDescent="0.25">
      <c r="A153" s="3" t="s">
        <v>73</v>
      </c>
      <c r="B153" s="3" t="s">
        <v>512</v>
      </c>
      <c r="C153" s="14" t="s">
        <v>201</v>
      </c>
      <c r="D153" s="15" t="s">
        <v>202</v>
      </c>
      <c r="G153" s="1">
        <v>154374135.88999999</v>
      </c>
      <c r="H153" s="1">
        <v>1358352</v>
      </c>
      <c r="I153" s="1">
        <v>11402953.48</v>
      </c>
      <c r="J153" s="1">
        <v>864658.74</v>
      </c>
      <c r="K153" s="1">
        <v>375793.02</v>
      </c>
      <c r="L153" s="1">
        <v>2264318.73</v>
      </c>
      <c r="M153" s="1">
        <v>25589033.530000005</v>
      </c>
      <c r="N153" s="1">
        <f t="shared" ref="N153" si="118">SUM(G153:M153)</f>
        <v>196229245.38999999</v>
      </c>
    </row>
    <row r="154" spans="1:14" ht="15" x14ac:dyDescent="0.25">
      <c r="A154" s="3" t="s">
        <v>73</v>
      </c>
      <c r="B154" s="3" t="s">
        <v>512</v>
      </c>
      <c r="C154" s="6" t="s">
        <v>201</v>
      </c>
      <c r="D154" s="6" t="s">
        <v>697</v>
      </c>
      <c r="E154" s="17"/>
      <c r="F154" s="17">
        <v>31269.200000000001</v>
      </c>
      <c r="G154" s="8">
        <v>4936.9390931011976</v>
      </c>
      <c r="H154" s="8">
        <v>43.440574111266038</v>
      </c>
      <c r="I154" s="8">
        <v>364.67045783070881</v>
      </c>
      <c r="J154" s="8">
        <v>27.65209023575915</v>
      </c>
      <c r="K154" s="8">
        <v>12.017992785232753</v>
      </c>
      <c r="L154" s="8">
        <v>72.413708377572817</v>
      </c>
      <c r="M154" s="8">
        <v>818.3462810049507</v>
      </c>
      <c r="N154" s="1">
        <f t="shared" ref="G154:N154" si="119">N153/$F154</f>
        <v>6275.4801974466882</v>
      </c>
    </row>
    <row r="155" spans="1:14" ht="15" x14ac:dyDescent="0.25">
      <c r="A155" s="3" t="str">
        <f>A154</f>
        <v>0470</v>
      </c>
      <c r="B155" s="3" t="str">
        <f t="shared" ref="B155" si="120">B154</f>
        <v>BOULDST VRAIN VAL</v>
      </c>
      <c r="C155" s="6" t="str">
        <f t="shared" ref="C155" si="121">C154</f>
        <v xml:space="preserve">$ </v>
      </c>
      <c r="D155" s="6" t="s">
        <v>698</v>
      </c>
      <c r="F155" s="17">
        <v>32639</v>
      </c>
      <c r="G155" s="8">
        <v>4729.7446579245679</v>
      </c>
      <c r="H155" s="8">
        <v>41.617451515058676</v>
      </c>
      <c r="I155" s="8">
        <v>349.36589601397105</v>
      </c>
      <c r="J155" s="8">
        <v>26.491581849934128</v>
      </c>
      <c r="K155" s="8">
        <v>11.513619289806673</v>
      </c>
      <c r="L155" s="8">
        <v>69.374635558687459</v>
      </c>
      <c r="M155" s="8">
        <v>784.00176261527633</v>
      </c>
      <c r="N155" s="1">
        <f t="shared" ref="G155:N155" si="122">N153/$F155</f>
        <v>6012.1096047673027</v>
      </c>
    </row>
    <row r="156" spans="1:14" s="19" customFormat="1" x14ac:dyDescent="0.2">
      <c r="A156" s="3" t="s">
        <v>73</v>
      </c>
      <c r="B156" s="3" t="s">
        <v>512</v>
      </c>
      <c r="C156" s="17" t="s">
        <v>200</v>
      </c>
      <c r="D156" s="2" t="s">
        <v>199</v>
      </c>
      <c r="E156" s="17"/>
      <c r="F156" s="17"/>
      <c r="G156" s="18">
        <v>26.324787644624685</v>
      </c>
      <c r="H156" s="18">
        <v>0.23163419014783015</v>
      </c>
      <c r="I156" s="18">
        <v>1.9444988446538025</v>
      </c>
      <c r="J156" s="18">
        <v>0.14744670526795942</v>
      </c>
      <c r="K156" s="18">
        <v>6.4082440965896437E-2</v>
      </c>
      <c r="L156" s="18">
        <v>0.38612497736971951</v>
      </c>
      <c r="M156" s="18">
        <v>4.3635928377822708</v>
      </c>
      <c r="N156" s="18">
        <f>(N153/IC!H153)*100</f>
        <v>33.462167640812162</v>
      </c>
    </row>
    <row r="157" spans="1:14" x14ac:dyDescent="0.2">
      <c r="A157" s="3" t="s">
        <v>73</v>
      </c>
      <c r="B157" s="3" t="s">
        <v>512</v>
      </c>
      <c r="C157" s="6"/>
      <c r="D157" s="6"/>
      <c r="E157" s="17"/>
      <c r="F157" s="17"/>
      <c r="G157" s="8"/>
      <c r="H157" s="8"/>
      <c r="I157" s="8"/>
      <c r="J157" s="8"/>
      <c r="K157" s="8"/>
      <c r="L157" s="8"/>
      <c r="M157" s="8"/>
      <c r="N157" s="8"/>
    </row>
    <row r="158" spans="1:14" x14ac:dyDescent="0.2">
      <c r="A158" s="11" t="s">
        <v>56</v>
      </c>
      <c r="B158" s="11" t="s">
        <v>513</v>
      </c>
      <c r="C158" s="12"/>
      <c r="D158" s="7" t="s">
        <v>427</v>
      </c>
      <c r="E158" s="20" t="s">
        <v>426</v>
      </c>
      <c r="F158" s="20"/>
      <c r="G158" s="13"/>
      <c r="H158" s="13"/>
      <c r="I158" s="13"/>
      <c r="J158" s="13"/>
      <c r="K158" s="13"/>
      <c r="L158" s="13"/>
      <c r="M158" s="13"/>
      <c r="N158" s="13"/>
    </row>
    <row r="159" spans="1:14" s="16" customFormat="1" ht="15" x14ac:dyDescent="0.25">
      <c r="A159" s="3" t="s">
        <v>56</v>
      </c>
      <c r="B159" s="3" t="s">
        <v>513</v>
      </c>
      <c r="C159" s="14" t="s">
        <v>201</v>
      </c>
      <c r="D159" s="15" t="s">
        <v>202</v>
      </c>
      <c r="G159" s="1">
        <v>51308625.530000001</v>
      </c>
      <c r="H159" s="1">
        <v>1682249</v>
      </c>
      <c r="I159" s="1">
        <v>10004769.810000001</v>
      </c>
      <c r="J159" s="1">
        <v>550587.4</v>
      </c>
      <c r="K159" s="1">
        <v>339270.67</v>
      </c>
      <c r="L159" s="1">
        <v>3425180.01</v>
      </c>
      <c r="M159" s="1">
        <v>20842196.880000003</v>
      </c>
      <c r="N159" s="1">
        <f t="shared" ref="N159" si="123">SUM(G159:M159)</f>
        <v>88152879.300000012</v>
      </c>
    </row>
    <row r="160" spans="1:14" ht="15" x14ac:dyDescent="0.25">
      <c r="A160" s="3" t="s">
        <v>56</v>
      </c>
      <c r="B160" s="3" t="s">
        <v>513</v>
      </c>
      <c r="C160" s="6" t="s">
        <v>201</v>
      </c>
      <c r="D160" s="6" t="s">
        <v>697</v>
      </c>
      <c r="E160" s="17"/>
      <c r="F160" s="17">
        <v>28765.599999999999</v>
      </c>
      <c r="G160" s="8">
        <v>1783.6800042411771</v>
      </c>
      <c r="H160" s="8">
        <v>58.481276246627921</v>
      </c>
      <c r="I160" s="8">
        <v>347.80327231137193</v>
      </c>
      <c r="J160" s="8">
        <v>19.140480295909004</v>
      </c>
      <c r="K160" s="8">
        <v>11.794319256333955</v>
      </c>
      <c r="L160" s="8">
        <v>119.07208645048252</v>
      </c>
      <c r="M160" s="8">
        <v>724.55282976889077</v>
      </c>
      <c r="N160" s="1">
        <f t="shared" ref="G160:N160" si="124">N159/$F160</f>
        <v>3064.5242685707935</v>
      </c>
    </row>
    <row r="161" spans="1:14" ht="15" x14ac:dyDescent="0.25">
      <c r="A161" s="3" t="str">
        <f>A160</f>
        <v>0480</v>
      </c>
      <c r="B161" s="3" t="str">
        <f t="shared" ref="B161" si="125">B160</f>
        <v>BOULDBOULDER VALL</v>
      </c>
      <c r="C161" s="6" t="str">
        <f t="shared" ref="C161" si="126">C160</f>
        <v xml:space="preserve">$ </v>
      </c>
      <c r="D161" s="6" t="s">
        <v>698</v>
      </c>
      <c r="F161" s="17">
        <v>28487</v>
      </c>
      <c r="G161" s="8">
        <v>1801.1242156071191</v>
      </c>
      <c r="H161" s="8">
        <v>59.053217256994415</v>
      </c>
      <c r="I161" s="8">
        <v>351.20475339628604</v>
      </c>
      <c r="J161" s="8">
        <v>19.327672271562466</v>
      </c>
      <c r="K161" s="8">
        <v>11.909666514550496</v>
      </c>
      <c r="L161" s="8">
        <v>120.23659950152701</v>
      </c>
      <c r="M161" s="8">
        <v>731.63888370133759</v>
      </c>
      <c r="N161" s="1">
        <f t="shared" ref="G161:N161" si="127">N159/$F161</f>
        <v>3094.4950082493774</v>
      </c>
    </row>
    <row r="162" spans="1:14" s="19" customFormat="1" x14ac:dyDescent="0.2">
      <c r="A162" s="3" t="s">
        <v>56</v>
      </c>
      <c r="B162" s="3" t="s">
        <v>513</v>
      </c>
      <c r="C162" s="17" t="s">
        <v>200</v>
      </c>
      <c r="D162" s="2" t="s">
        <v>199</v>
      </c>
      <c r="E162" s="17"/>
      <c r="F162" s="17"/>
      <c r="G162" s="18">
        <v>9.3692161830418339</v>
      </c>
      <c r="H162" s="18">
        <v>0.3071872300592095</v>
      </c>
      <c r="I162" s="18">
        <v>1.8269218916545078</v>
      </c>
      <c r="J162" s="18">
        <v>0.1005400617337279</v>
      </c>
      <c r="K162" s="18">
        <v>6.1952551232089988E-2</v>
      </c>
      <c r="L162" s="18">
        <v>0.62545530401627558</v>
      </c>
      <c r="M162" s="18">
        <v>3.8058912372163096</v>
      </c>
      <c r="N162" s="18">
        <f>(N159/IC!H159)*100</f>
        <v>16.097164458953955</v>
      </c>
    </row>
    <row r="163" spans="1:14" x14ac:dyDescent="0.2">
      <c r="A163" s="3" t="s">
        <v>56</v>
      </c>
      <c r="B163" s="3" t="s">
        <v>513</v>
      </c>
      <c r="C163" s="6"/>
      <c r="D163" s="6"/>
      <c r="E163" s="17"/>
      <c r="F163" s="17"/>
      <c r="G163" s="8"/>
      <c r="H163" s="8"/>
      <c r="I163" s="8"/>
      <c r="J163" s="8"/>
      <c r="K163" s="8"/>
      <c r="L163" s="8"/>
      <c r="M163" s="8"/>
      <c r="N163" s="8"/>
    </row>
    <row r="164" spans="1:14" x14ac:dyDescent="0.2">
      <c r="A164" s="11" t="s">
        <v>44</v>
      </c>
      <c r="B164" s="11" t="s">
        <v>514</v>
      </c>
      <c r="C164" s="12"/>
      <c r="D164" s="7" t="s">
        <v>424</v>
      </c>
      <c r="E164" s="20" t="s">
        <v>425</v>
      </c>
      <c r="F164" s="20"/>
      <c r="G164" s="13"/>
      <c r="H164" s="13"/>
      <c r="I164" s="13"/>
      <c r="J164" s="13"/>
      <c r="K164" s="13"/>
      <c r="L164" s="13"/>
      <c r="M164" s="13"/>
      <c r="N164" s="13"/>
    </row>
    <row r="165" spans="1:14" s="16" customFormat="1" ht="15" x14ac:dyDescent="0.25">
      <c r="A165" s="3" t="s">
        <v>44</v>
      </c>
      <c r="B165" s="3" t="s">
        <v>514</v>
      </c>
      <c r="C165" s="14" t="s">
        <v>201</v>
      </c>
      <c r="D165" s="15" t="s">
        <v>202</v>
      </c>
      <c r="G165" s="1">
        <v>3787023.83</v>
      </c>
      <c r="H165" s="1">
        <v>0</v>
      </c>
      <c r="I165" s="1">
        <v>0</v>
      </c>
      <c r="J165" s="1">
        <v>9259.82</v>
      </c>
      <c r="K165" s="1">
        <v>0</v>
      </c>
      <c r="L165" s="1">
        <v>79665.67</v>
      </c>
      <c r="M165" s="1">
        <v>1311611.8699999999</v>
      </c>
      <c r="N165" s="1">
        <f t="shared" ref="N165" si="128">SUM(G165:M165)</f>
        <v>5187561.1899999995</v>
      </c>
    </row>
    <row r="166" spans="1:14" ht="15" x14ac:dyDescent="0.25">
      <c r="A166" s="3" t="s">
        <v>44</v>
      </c>
      <c r="B166" s="3" t="s">
        <v>514</v>
      </c>
      <c r="C166" s="6" t="s">
        <v>201</v>
      </c>
      <c r="D166" s="6" t="s">
        <v>697</v>
      </c>
      <c r="E166" s="17"/>
      <c r="F166" s="17">
        <v>1004</v>
      </c>
      <c r="G166" s="8">
        <v>3771.9360856573708</v>
      </c>
      <c r="H166" s="8">
        <v>0</v>
      </c>
      <c r="I166" s="8">
        <v>0</v>
      </c>
      <c r="J166" s="8">
        <v>9.2229282868525893</v>
      </c>
      <c r="K166" s="8">
        <v>0</v>
      </c>
      <c r="L166" s="8">
        <v>79.348276892430277</v>
      </c>
      <c r="M166" s="8">
        <v>1306.386324701195</v>
      </c>
      <c r="N166" s="1">
        <f t="shared" ref="G166:N166" si="129">N165/$F166</f>
        <v>5166.8936155378478</v>
      </c>
    </row>
    <row r="167" spans="1:14" ht="15" x14ac:dyDescent="0.25">
      <c r="A167" s="3" t="str">
        <f>A166</f>
        <v>0490</v>
      </c>
      <c r="B167" s="3" t="str">
        <f t="shared" ref="B167" si="130">B166</f>
        <v xml:space="preserve">CHAFFBUENA VISTA </v>
      </c>
      <c r="C167" s="6" t="str">
        <f t="shared" ref="C167" si="131">C166</f>
        <v xml:space="preserve">$ </v>
      </c>
      <c r="D167" s="6" t="s">
        <v>698</v>
      </c>
      <c r="F167" s="17">
        <v>1032</v>
      </c>
      <c r="G167" s="8">
        <v>3669.5967344961241</v>
      </c>
      <c r="H167" s="8">
        <v>0</v>
      </c>
      <c r="I167" s="8">
        <v>0</v>
      </c>
      <c r="J167" s="8">
        <v>8.9726937984496118</v>
      </c>
      <c r="K167" s="8">
        <v>0</v>
      </c>
      <c r="L167" s="8">
        <v>77.195416666666659</v>
      </c>
      <c r="M167" s="8">
        <v>1270.9417344961239</v>
      </c>
      <c r="N167" s="1">
        <f t="shared" ref="G167:N167" si="132">N165/$F167</f>
        <v>5026.7065794573637</v>
      </c>
    </row>
    <row r="168" spans="1:14" s="19" customFormat="1" x14ac:dyDescent="0.2">
      <c r="A168" s="3" t="s">
        <v>44</v>
      </c>
      <c r="B168" s="3" t="s">
        <v>514</v>
      </c>
      <c r="C168" s="17" t="s">
        <v>200</v>
      </c>
      <c r="D168" s="2" t="s">
        <v>199</v>
      </c>
      <c r="E168" s="17"/>
      <c r="F168" s="17"/>
      <c r="G168" s="18">
        <v>19.383252752765543</v>
      </c>
      <c r="H168" s="18">
        <v>0</v>
      </c>
      <c r="I168" s="18">
        <v>0</v>
      </c>
      <c r="J168" s="18">
        <v>4.7394851356167306E-2</v>
      </c>
      <c r="K168" s="18">
        <v>0</v>
      </c>
      <c r="L168" s="18">
        <v>0.4077555058132315</v>
      </c>
      <c r="M168" s="18">
        <v>6.7132676030025022</v>
      </c>
      <c r="N168" s="18">
        <f>(N165/IC!H165)*100</f>
        <v>26.55167071293744</v>
      </c>
    </row>
    <row r="169" spans="1:14" x14ac:dyDescent="0.2">
      <c r="A169" s="3" t="s">
        <v>44</v>
      </c>
      <c r="B169" s="3" t="s">
        <v>514</v>
      </c>
      <c r="C169" s="6"/>
      <c r="D169" s="6"/>
      <c r="E169" s="17"/>
      <c r="F169" s="17"/>
      <c r="G169" s="8"/>
      <c r="H169" s="8"/>
      <c r="I169" s="8"/>
      <c r="J169" s="8"/>
      <c r="K169" s="8"/>
      <c r="L169" s="8"/>
      <c r="M169" s="8"/>
      <c r="N169" s="8"/>
    </row>
    <row r="170" spans="1:14" x14ac:dyDescent="0.2">
      <c r="A170" s="11" t="s">
        <v>2</v>
      </c>
      <c r="B170" s="11" t="s">
        <v>515</v>
      </c>
      <c r="C170" s="12"/>
      <c r="D170" s="7" t="s">
        <v>424</v>
      </c>
      <c r="E170" s="20" t="s">
        <v>423</v>
      </c>
      <c r="F170" s="20"/>
      <c r="G170" s="13"/>
      <c r="H170" s="13"/>
      <c r="I170" s="13"/>
      <c r="J170" s="13"/>
      <c r="K170" s="13"/>
      <c r="L170" s="13"/>
      <c r="M170" s="13"/>
      <c r="N170" s="13"/>
    </row>
    <row r="171" spans="1:14" s="16" customFormat="1" ht="15" x14ac:dyDescent="0.25">
      <c r="A171" s="3" t="s">
        <v>2</v>
      </c>
      <c r="B171" s="3" t="s">
        <v>515</v>
      </c>
      <c r="C171" s="14" t="s">
        <v>201</v>
      </c>
      <c r="D171" s="15" t="s">
        <v>202</v>
      </c>
      <c r="G171" s="1">
        <v>5735058.4900000002</v>
      </c>
      <c r="H171" s="1">
        <v>0</v>
      </c>
      <c r="I171" s="1">
        <v>0</v>
      </c>
      <c r="J171" s="1">
        <v>7716.4</v>
      </c>
      <c r="K171" s="1">
        <v>0</v>
      </c>
      <c r="L171" s="1">
        <v>59494.93</v>
      </c>
      <c r="M171" s="1">
        <v>1764302.08</v>
      </c>
      <c r="N171" s="1">
        <f t="shared" ref="N171" si="133">SUM(G171:M171)</f>
        <v>7566571.9000000004</v>
      </c>
    </row>
    <row r="172" spans="1:14" ht="15" x14ac:dyDescent="0.25">
      <c r="A172" s="3" t="s">
        <v>2</v>
      </c>
      <c r="B172" s="3" t="s">
        <v>515</v>
      </c>
      <c r="C172" s="6" t="s">
        <v>201</v>
      </c>
      <c r="D172" s="6" t="s">
        <v>697</v>
      </c>
      <c r="E172" s="17"/>
      <c r="F172" s="17">
        <v>1302</v>
      </c>
      <c r="G172" s="8">
        <v>4404.8068279569898</v>
      </c>
      <c r="H172" s="8">
        <v>0</v>
      </c>
      <c r="I172" s="8">
        <v>0</v>
      </c>
      <c r="J172" s="8">
        <v>5.9265745007680488</v>
      </c>
      <c r="K172" s="8">
        <v>0</v>
      </c>
      <c r="L172" s="8">
        <v>45.695030721966205</v>
      </c>
      <c r="M172" s="8">
        <v>1355.0707219662058</v>
      </c>
      <c r="N172" s="1">
        <f t="shared" ref="G172:N172" si="134">N171/$F172</f>
        <v>5811.4991551459298</v>
      </c>
    </row>
    <row r="173" spans="1:14" ht="15" x14ac:dyDescent="0.25">
      <c r="A173" s="3" t="str">
        <f>A172</f>
        <v>0500</v>
      </c>
      <c r="B173" s="3" t="str">
        <f t="shared" ref="B173" si="135">B172</f>
        <v>CHAFFSALIDA R-32</v>
      </c>
      <c r="C173" s="6" t="str">
        <f t="shared" ref="C173" si="136">C172</f>
        <v xml:space="preserve">$ </v>
      </c>
      <c r="D173" s="6" t="s">
        <v>698</v>
      </c>
      <c r="F173" s="17">
        <v>1329</v>
      </c>
      <c r="G173" s="8">
        <v>4315.3186531226484</v>
      </c>
      <c r="H173" s="8">
        <v>0</v>
      </c>
      <c r="I173" s="8">
        <v>0</v>
      </c>
      <c r="J173" s="8">
        <v>5.806170052671181</v>
      </c>
      <c r="K173" s="8">
        <v>0</v>
      </c>
      <c r="L173" s="8">
        <v>44.766689240030097</v>
      </c>
      <c r="M173" s="8">
        <v>1327.5410684725357</v>
      </c>
      <c r="N173" s="1">
        <f t="shared" ref="G173:N173" si="137">N171/$F173</f>
        <v>5693.4325808878857</v>
      </c>
    </row>
    <row r="174" spans="1:14" s="19" customFormat="1" x14ac:dyDescent="0.2">
      <c r="A174" s="3" t="s">
        <v>2</v>
      </c>
      <c r="B174" s="3" t="s">
        <v>515</v>
      </c>
      <c r="C174" s="17" t="s">
        <v>200</v>
      </c>
      <c r="D174" s="2" t="s">
        <v>199</v>
      </c>
      <c r="E174" s="17"/>
      <c r="F174" s="17"/>
      <c r="G174" s="18">
        <v>23.338520667831094</v>
      </c>
      <c r="H174" s="18">
        <v>0</v>
      </c>
      <c r="I174" s="18">
        <v>0</v>
      </c>
      <c r="J174" s="18">
        <v>3.140148634844208E-2</v>
      </c>
      <c r="K174" s="18">
        <v>0</v>
      </c>
      <c r="L174" s="18">
        <v>0.242111506945793</v>
      </c>
      <c r="M174" s="18">
        <v>7.1797350681208814</v>
      </c>
      <c r="N174" s="18">
        <f>(N171/IC!H171)*100</f>
        <v>30.791768729246211</v>
      </c>
    </row>
    <row r="175" spans="1:14" x14ac:dyDescent="0.2">
      <c r="A175" s="3" t="s">
        <v>2</v>
      </c>
      <c r="B175" s="3" t="s">
        <v>515</v>
      </c>
      <c r="C175" s="6"/>
      <c r="D175" s="6"/>
      <c r="E175" s="17"/>
      <c r="F175" s="17"/>
      <c r="G175" s="8"/>
      <c r="H175" s="8"/>
      <c r="I175" s="8"/>
      <c r="J175" s="8"/>
      <c r="K175" s="8"/>
      <c r="L175" s="8"/>
      <c r="M175" s="8"/>
      <c r="N175" s="8"/>
    </row>
    <row r="176" spans="1:14" x14ac:dyDescent="0.2">
      <c r="A176" s="11" t="s">
        <v>86</v>
      </c>
      <c r="B176" s="11" t="s">
        <v>516</v>
      </c>
      <c r="C176" s="12"/>
      <c r="D176" s="7" t="s">
        <v>421</v>
      </c>
      <c r="E176" s="20" t="s">
        <v>422</v>
      </c>
      <c r="F176" s="20"/>
      <c r="G176" s="13"/>
      <c r="H176" s="13"/>
      <c r="I176" s="13"/>
      <c r="J176" s="13"/>
      <c r="K176" s="13"/>
      <c r="L176" s="13"/>
      <c r="M176" s="13"/>
      <c r="N176" s="13"/>
    </row>
    <row r="177" spans="1:14" s="16" customFormat="1" ht="15" x14ac:dyDescent="0.25">
      <c r="A177" s="3" t="s">
        <v>86</v>
      </c>
      <c r="B177" s="3" t="s">
        <v>516</v>
      </c>
      <c r="C177" s="14" t="s">
        <v>201</v>
      </c>
      <c r="D177" s="15" t="s">
        <v>202</v>
      </c>
      <c r="G177" s="1">
        <v>1245238.32</v>
      </c>
      <c r="H177" s="1">
        <v>18221</v>
      </c>
      <c r="I177" s="1">
        <v>0</v>
      </c>
      <c r="J177" s="1">
        <v>385.96</v>
      </c>
      <c r="K177" s="1">
        <v>0</v>
      </c>
      <c r="L177" s="1">
        <v>44206.94</v>
      </c>
      <c r="M177" s="1">
        <v>122252.13999999998</v>
      </c>
      <c r="N177" s="1">
        <f t="shared" ref="N177" si="138">SUM(G177:M177)</f>
        <v>1430304.3599999999</v>
      </c>
    </row>
    <row r="178" spans="1:14" ht="15" x14ac:dyDescent="0.25">
      <c r="A178" s="3" t="s">
        <v>86</v>
      </c>
      <c r="B178" s="3" t="s">
        <v>516</v>
      </c>
      <c r="C178" s="6" t="s">
        <v>201</v>
      </c>
      <c r="D178" s="6" t="s">
        <v>697</v>
      </c>
      <c r="E178" s="17"/>
      <c r="F178" s="17">
        <v>100.4</v>
      </c>
      <c r="G178" s="8">
        <v>12402.772111553784</v>
      </c>
      <c r="H178" s="8">
        <v>181.48406374501991</v>
      </c>
      <c r="I178" s="8">
        <v>0</v>
      </c>
      <c r="J178" s="8">
        <v>3.8442231075697206</v>
      </c>
      <c r="K178" s="8">
        <v>0</v>
      </c>
      <c r="L178" s="8">
        <v>440.30816733067729</v>
      </c>
      <c r="M178" s="8">
        <v>1217.6507968127487</v>
      </c>
      <c r="N178" s="1">
        <f t="shared" ref="G178:N178" si="139">N177/$F178</f>
        <v>14246.059362549799</v>
      </c>
    </row>
    <row r="179" spans="1:14" ht="15" x14ac:dyDescent="0.25">
      <c r="A179" s="3" t="str">
        <f>A178</f>
        <v>0510</v>
      </c>
      <c r="B179" s="3" t="str">
        <f t="shared" ref="B179" si="140">B178</f>
        <v>CHEYEKIT CARSON R</v>
      </c>
      <c r="C179" s="6" t="str">
        <f t="shared" ref="C179" si="141">C178</f>
        <v xml:space="preserve">$ </v>
      </c>
      <c r="D179" s="6" t="s">
        <v>698</v>
      </c>
      <c r="F179" s="17">
        <v>101</v>
      </c>
      <c r="G179" s="8">
        <v>12329.092277227723</v>
      </c>
      <c r="H179" s="8">
        <v>180.40594059405942</v>
      </c>
      <c r="I179" s="8">
        <v>0</v>
      </c>
      <c r="J179" s="8">
        <v>3.8213861386138612</v>
      </c>
      <c r="K179" s="8">
        <v>0</v>
      </c>
      <c r="L179" s="8">
        <v>437.69247524752478</v>
      </c>
      <c r="M179" s="8">
        <v>1210.4172277227722</v>
      </c>
      <c r="N179" s="1">
        <f t="shared" ref="G179:N179" si="142">N177/$F179</f>
        <v>14161.429306930691</v>
      </c>
    </row>
    <row r="180" spans="1:14" s="19" customFormat="1" x14ac:dyDescent="0.2">
      <c r="A180" s="3" t="s">
        <v>86</v>
      </c>
      <c r="B180" s="3" t="s">
        <v>516</v>
      </c>
      <c r="C180" s="17" t="s">
        <v>200</v>
      </c>
      <c r="D180" s="2" t="s">
        <v>199</v>
      </c>
      <c r="E180" s="17"/>
      <c r="F180" s="17"/>
      <c r="G180" s="18">
        <v>35.18097584384725</v>
      </c>
      <c r="H180" s="18">
        <v>0.51478704963941413</v>
      </c>
      <c r="I180" s="18">
        <v>0</v>
      </c>
      <c r="J180" s="18">
        <v>1.0904297770639827E-2</v>
      </c>
      <c r="K180" s="18">
        <v>0</v>
      </c>
      <c r="L180" s="18">
        <v>1.2489523196414358</v>
      </c>
      <c r="M180" s="18">
        <v>3.4539168246915426</v>
      </c>
      <c r="N180" s="18">
        <f>(N177/IC!H177)*100</f>
        <v>40.409536335590275</v>
      </c>
    </row>
    <row r="181" spans="1:14" x14ac:dyDescent="0.2">
      <c r="A181" s="3" t="s">
        <v>86</v>
      </c>
      <c r="B181" s="3" t="s">
        <v>516</v>
      </c>
      <c r="C181" s="6"/>
      <c r="D181" s="6"/>
      <c r="E181" s="17"/>
      <c r="F181" s="17"/>
      <c r="G181" s="8"/>
      <c r="H181" s="8"/>
      <c r="I181" s="8"/>
      <c r="J181" s="8"/>
      <c r="K181" s="8"/>
      <c r="L181" s="8"/>
      <c r="M181" s="8"/>
      <c r="N181" s="8"/>
    </row>
    <row r="182" spans="1:14" x14ac:dyDescent="0.2">
      <c r="A182" s="11" t="s">
        <v>8</v>
      </c>
      <c r="B182" s="11" t="s">
        <v>517</v>
      </c>
      <c r="C182" s="12"/>
      <c r="D182" s="7" t="s">
        <v>421</v>
      </c>
      <c r="E182" s="20" t="s">
        <v>420</v>
      </c>
      <c r="F182" s="20"/>
      <c r="G182" s="13"/>
      <c r="H182" s="13"/>
      <c r="I182" s="13"/>
      <c r="J182" s="13"/>
      <c r="K182" s="13"/>
      <c r="L182" s="13"/>
      <c r="M182" s="13"/>
      <c r="N182" s="13"/>
    </row>
    <row r="183" spans="1:14" s="16" customFormat="1" ht="15" x14ac:dyDescent="0.25">
      <c r="A183" s="3" t="s">
        <v>8</v>
      </c>
      <c r="B183" s="3" t="s">
        <v>517</v>
      </c>
      <c r="C183" s="14" t="s">
        <v>201</v>
      </c>
      <c r="D183" s="15" t="s">
        <v>202</v>
      </c>
      <c r="G183" s="1">
        <v>1909517.71</v>
      </c>
      <c r="H183" s="1">
        <v>22501</v>
      </c>
      <c r="I183" s="1">
        <v>0</v>
      </c>
      <c r="J183" s="1">
        <v>1543.28</v>
      </c>
      <c r="K183" s="1">
        <v>0</v>
      </c>
      <c r="L183" s="1">
        <v>25538.17</v>
      </c>
      <c r="M183" s="1">
        <v>246042.6</v>
      </c>
      <c r="N183" s="1">
        <f t="shared" ref="N183" si="143">SUM(G183:M183)</f>
        <v>2205142.7599999998</v>
      </c>
    </row>
    <row r="184" spans="1:14" ht="15" x14ac:dyDescent="0.25">
      <c r="A184" s="3" t="s">
        <v>8</v>
      </c>
      <c r="B184" s="3" t="s">
        <v>517</v>
      </c>
      <c r="C184" s="6" t="s">
        <v>201</v>
      </c>
      <c r="D184" s="6" t="s">
        <v>697</v>
      </c>
      <c r="E184" s="17"/>
      <c r="F184" s="17">
        <v>174.8</v>
      </c>
      <c r="G184" s="8">
        <v>10924.014359267734</v>
      </c>
      <c r="H184" s="8">
        <v>128.72425629290618</v>
      </c>
      <c r="I184" s="8">
        <v>0</v>
      </c>
      <c r="J184" s="8">
        <v>8.8288329519450794</v>
      </c>
      <c r="K184" s="8">
        <v>0</v>
      </c>
      <c r="L184" s="8">
        <v>146.09937070938213</v>
      </c>
      <c r="M184" s="8">
        <v>1407.5663615560641</v>
      </c>
      <c r="N184" s="1">
        <f t="shared" ref="G184:N184" si="144">N183/$F184</f>
        <v>12615.23318077803</v>
      </c>
    </row>
    <row r="185" spans="1:14" ht="15" x14ac:dyDescent="0.25">
      <c r="A185" s="3" t="str">
        <f>A184</f>
        <v>0520</v>
      </c>
      <c r="B185" s="3" t="str">
        <f t="shared" ref="B185" si="145">B184</f>
        <v>CHEYECHEYENNE COU</v>
      </c>
      <c r="C185" s="6" t="str">
        <f t="shared" ref="C185" si="146">C184</f>
        <v xml:space="preserve">$ </v>
      </c>
      <c r="D185" s="6" t="s">
        <v>698</v>
      </c>
      <c r="F185" s="17">
        <v>178</v>
      </c>
      <c r="G185" s="8">
        <v>10727.627584269663</v>
      </c>
      <c r="H185" s="8">
        <v>126.41011235955057</v>
      </c>
      <c r="I185" s="8">
        <v>0</v>
      </c>
      <c r="J185" s="8">
        <v>8.6701123595505614</v>
      </c>
      <c r="K185" s="8">
        <v>0</v>
      </c>
      <c r="L185" s="8">
        <v>143.47286516853933</v>
      </c>
      <c r="M185" s="8">
        <v>1382.2617977528091</v>
      </c>
      <c r="N185" s="1">
        <f t="shared" ref="G185:N185" si="147">N183/$F185</f>
        <v>12388.442471910112</v>
      </c>
    </row>
    <row r="186" spans="1:14" s="19" customFormat="1" x14ac:dyDescent="0.2">
      <c r="A186" s="3" t="s">
        <v>8</v>
      </c>
      <c r="B186" s="3" t="s">
        <v>517</v>
      </c>
      <c r="C186" s="17" t="s">
        <v>200</v>
      </c>
      <c r="D186" s="2" t="s">
        <v>199</v>
      </c>
      <c r="E186" s="17"/>
      <c r="F186" s="17"/>
      <c r="G186" s="18">
        <v>40.923396118484774</v>
      </c>
      <c r="H186" s="18">
        <v>0.48222508293050914</v>
      </c>
      <c r="I186" s="18">
        <v>0</v>
      </c>
      <c r="J186" s="18">
        <v>3.307445562352767E-2</v>
      </c>
      <c r="K186" s="18">
        <v>0</v>
      </c>
      <c r="L186" s="18">
        <v>0.54731550358399361</v>
      </c>
      <c r="M186" s="18">
        <v>5.2730062303647873</v>
      </c>
      <c r="N186" s="18">
        <f>(N183/IC!H183)*100</f>
        <v>47.259017390987587</v>
      </c>
    </row>
    <row r="187" spans="1:14" x14ac:dyDescent="0.2">
      <c r="A187" s="3" t="s">
        <v>8</v>
      </c>
      <c r="B187" s="3" t="s">
        <v>517</v>
      </c>
      <c r="C187" s="6"/>
      <c r="D187" s="6"/>
      <c r="E187" s="17"/>
      <c r="F187" s="17"/>
      <c r="G187" s="8"/>
      <c r="H187" s="8"/>
      <c r="I187" s="8"/>
      <c r="J187" s="8"/>
      <c r="K187" s="8"/>
      <c r="L187" s="8"/>
      <c r="M187" s="8"/>
      <c r="N187" s="8"/>
    </row>
    <row r="188" spans="1:14" x14ac:dyDescent="0.2">
      <c r="A188" s="11" t="s">
        <v>66</v>
      </c>
      <c r="B188" s="11" t="s">
        <v>518</v>
      </c>
      <c r="C188" s="12"/>
      <c r="D188" s="7" t="s">
        <v>419</v>
      </c>
      <c r="E188" s="20" t="s">
        <v>418</v>
      </c>
      <c r="F188" s="20"/>
      <c r="G188" s="13"/>
      <c r="H188" s="13"/>
      <c r="I188" s="13"/>
      <c r="J188" s="13"/>
      <c r="K188" s="13"/>
      <c r="L188" s="13"/>
      <c r="M188" s="13"/>
      <c r="N188" s="13"/>
    </row>
    <row r="189" spans="1:14" s="16" customFormat="1" ht="15" x14ac:dyDescent="0.25">
      <c r="A189" s="3" t="s">
        <v>66</v>
      </c>
      <c r="B189" s="3" t="s">
        <v>518</v>
      </c>
      <c r="C189" s="14" t="s">
        <v>201</v>
      </c>
      <c r="D189" s="15" t="s">
        <v>202</v>
      </c>
      <c r="G189" s="1">
        <v>2719545.37</v>
      </c>
      <c r="H189" s="1">
        <v>0</v>
      </c>
      <c r="I189" s="1">
        <v>0</v>
      </c>
      <c r="J189" s="1">
        <v>3086.56</v>
      </c>
      <c r="K189" s="1">
        <v>0</v>
      </c>
      <c r="L189" s="1">
        <v>177089.74</v>
      </c>
      <c r="M189" s="1">
        <v>1225422.18</v>
      </c>
      <c r="N189" s="1">
        <f t="shared" ref="N189" si="148">SUM(G189:M189)</f>
        <v>4125143.8499999996</v>
      </c>
    </row>
    <row r="190" spans="1:14" ht="15" x14ac:dyDescent="0.25">
      <c r="A190" s="3" t="s">
        <v>66</v>
      </c>
      <c r="B190" s="3" t="s">
        <v>518</v>
      </c>
      <c r="C190" s="6" t="s">
        <v>201</v>
      </c>
      <c r="D190" s="6" t="s">
        <v>697</v>
      </c>
      <c r="E190" s="17"/>
      <c r="F190" s="17">
        <v>660.1</v>
      </c>
      <c r="G190" s="8">
        <v>4119.8990607483711</v>
      </c>
      <c r="H190" s="8">
        <v>0</v>
      </c>
      <c r="I190" s="8">
        <v>0</v>
      </c>
      <c r="J190" s="8">
        <v>4.6758975912740492</v>
      </c>
      <c r="K190" s="8">
        <v>0</v>
      </c>
      <c r="L190" s="8">
        <v>268.27713982729887</v>
      </c>
      <c r="M190" s="8">
        <v>1856.4189971216481</v>
      </c>
      <c r="N190" s="1">
        <f t="shared" ref="G190:N190" si="149">N189/$F190</f>
        <v>6249.2710952885918</v>
      </c>
    </row>
    <row r="191" spans="1:14" ht="15" x14ac:dyDescent="0.25">
      <c r="A191" s="3" t="str">
        <f>A190</f>
        <v>0540</v>
      </c>
      <c r="B191" s="3" t="str">
        <f t="shared" ref="B191" si="150">B190</f>
        <v xml:space="preserve">CLEARCLEAR CREEK </v>
      </c>
      <c r="C191" s="6" t="str">
        <f t="shared" ref="C191" si="151">C190</f>
        <v xml:space="preserve">$ </v>
      </c>
      <c r="D191" s="6" t="s">
        <v>698</v>
      </c>
      <c r="F191" s="17">
        <v>680</v>
      </c>
      <c r="G191" s="8">
        <v>3999.3314264705882</v>
      </c>
      <c r="H191" s="8">
        <v>0</v>
      </c>
      <c r="I191" s="8">
        <v>0</v>
      </c>
      <c r="J191" s="8">
        <v>4.5390588235294116</v>
      </c>
      <c r="K191" s="8">
        <v>0</v>
      </c>
      <c r="L191" s="8">
        <v>260.42608823529412</v>
      </c>
      <c r="M191" s="8">
        <v>1802.0914411764704</v>
      </c>
      <c r="N191" s="1">
        <f t="shared" ref="G191:N191" si="152">N189/$F191</f>
        <v>6066.3880147058817</v>
      </c>
    </row>
    <row r="192" spans="1:14" s="19" customFormat="1" x14ac:dyDescent="0.2">
      <c r="A192" s="3" t="s">
        <v>66</v>
      </c>
      <c r="B192" s="3" t="s">
        <v>518</v>
      </c>
      <c r="C192" s="17" t="s">
        <v>200</v>
      </c>
      <c r="D192" s="2" t="s">
        <v>199</v>
      </c>
      <c r="E192" s="17"/>
      <c r="F192" s="17"/>
      <c r="G192" s="18">
        <v>14.467848959630137</v>
      </c>
      <c r="H192" s="18">
        <v>0</v>
      </c>
      <c r="I192" s="18">
        <v>0</v>
      </c>
      <c r="J192" s="18">
        <v>1.6420348922083251E-2</v>
      </c>
      <c r="K192" s="18">
        <v>0</v>
      </c>
      <c r="L192" s="18">
        <v>0.94210879468437458</v>
      </c>
      <c r="M192" s="18">
        <v>6.519186334449973</v>
      </c>
      <c r="N192" s="18">
        <f>(N189/IC!H189)*100</f>
        <v>21.945564437686567</v>
      </c>
    </row>
    <row r="193" spans="1:14" x14ac:dyDescent="0.2">
      <c r="A193" s="3" t="s">
        <v>66</v>
      </c>
      <c r="B193" s="3" t="s">
        <v>518</v>
      </c>
      <c r="C193" s="6"/>
      <c r="D193" s="6"/>
      <c r="E193" s="17"/>
      <c r="F193" s="17"/>
      <c r="G193" s="8"/>
      <c r="H193" s="8"/>
      <c r="I193" s="8"/>
      <c r="J193" s="8"/>
      <c r="K193" s="8"/>
      <c r="L193" s="8"/>
      <c r="M193" s="8"/>
      <c r="N193" s="8"/>
    </row>
    <row r="194" spans="1:14" x14ac:dyDescent="0.2">
      <c r="A194" s="11" t="s">
        <v>123</v>
      </c>
      <c r="B194" s="11" t="s">
        <v>519</v>
      </c>
      <c r="C194" s="12"/>
      <c r="D194" s="7" t="s">
        <v>415</v>
      </c>
      <c r="E194" s="20" t="s">
        <v>417</v>
      </c>
      <c r="F194" s="20"/>
      <c r="G194" s="13"/>
      <c r="H194" s="13"/>
      <c r="I194" s="13"/>
      <c r="J194" s="13"/>
      <c r="K194" s="13"/>
      <c r="L194" s="13"/>
      <c r="M194" s="13"/>
      <c r="N194" s="13"/>
    </row>
    <row r="195" spans="1:14" s="16" customFormat="1" ht="15" x14ac:dyDescent="0.25">
      <c r="A195" s="3" t="s">
        <v>123</v>
      </c>
      <c r="B195" s="3" t="s">
        <v>519</v>
      </c>
      <c r="C195" s="14" t="s">
        <v>201</v>
      </c>
      <c r="D195" s="15" t="s">
        <v>202</v>
      </c>
      <c r="G195" s="1">
        <v>9226378.25</v>
      </c>
      <c r="H195" s="1">
        <v>152053</v>
      </c>
      <c r="I195" s="1">
        <v>0</v>
      </c>
      <c r="J195" s="1">
        <v>385.96</v>
      </c>
      <c r="K195" s="1">
        <v>0</v>
      </c>
      <c r="L195" s="1">
        <v>67598.100000000006</v>
      </c>
      <c r="M195" s="1">
        <v>566858.00000000012</v>
      </c>
      <c r="N195" s="1">
        <f t="shared" ref="N195" si="153">SUM(G195:M195)</f>
        <v>10013273.310000001</v>
      </c>
    </row>
    <row r="196" spans="1:14" ht="15" x14ac:dyDescent="0.25">
      <c r="A196" s="3" t="s">
        <v>123</v>
      </c>
      <c r="B196" s="3" t="s">
        <v>519</v>
      </c>
      <c r="C196" s="6" t="s">
        <v>201</v>
      </c>
      <c r="D196" s="6" t="s">
        <v>697</v>
      </c>
      <c r="E196" s="17"/>
      <c r="F196" s="17">
        <v>1052.0999999999999</v>
      </c>
      <c r="G196" s="8">
        <v>8769.4879289040982</v>
      </c>
      <c r="H196" s="8">
        <v>144.52333428381334</v>
      </c>
      <c r="I196" s="8">
        <v>0</v>
      </c>
      <c r="J196" s="8">
        <v>0.36684725786522193</v>
      </c>
      <c r="K196" s="8">
        <v>0</v>
      </c>
      <c r="L196" s="8">
        <v>64.250641573994884</v>
      </c>
      <c r="M196" s="8">
        <v>538.78718752970269</v>
      </c>
      <c r="N196" s="1">
        <f t="shared" ref="G196:N196" si="154">N195/$F196</f>
        <v>9517.4159395494735</v>
      </c>
    </row>
    <row r="197" spans="1:14" ht="15" x14ac:dyDescent="0.25">
      <c r="A197" s="3" t="str">
        <f>A196</f>
        <v>0550</v>
      </c>
      <c r="B197" s="3" t="str">
        <f t="shared" ref="B197" si="155">B196</f>
        <v>CONEJNORTH CONEJO</v>
      </c>
      <c r="C197" s="6" t="str">
        <f t="shared" ref="C197" si="156">C196</f>
        <v xml:space="preserve">$ </v>
      </c>
      <c r="D197" s="6" t="s">
        <v>698</v>
      </c>
      <c r="F197" s="17">
        <v>988</v>
      </c>
      <c r="G197" s="8">
        <v>9338.4395242914979</v>
      </c>
      <c r="H197" s="8">
        <v>153.89979757085021</v>
      </c>
      <c r="I197" s="8">
        <v>0</v>
      </c>
      <c r="J197" s="8">
        <v>0.39064777327935218</v>
      </c>
      <c r="K197" s="8">
        <v>0</v>
      </c>
      <c r="L197" s="8">
        <v>68.419129554655882</v>
      </c>
      <c r="M197" s="8">
        <v>573.74291497975719</v>
      </c>
      <c r="N197" s="1">
        <f t="shared" ref="G197:N197" si="157">N195/$F197</f>
        <v>10134.892014170042</v>
      </c>
    </row>
    <row r="198" spans="1:14" s="19" customFormat="1" x14ac:dyDescent="0.2">
      <c r="A198" s="3" t="s">
        <v>123</v>
      </c>
      <c r="B198" s="3" t="s">
        <v>519</v>
      </c>
      <c r="C198" s="17" t="s">
        <v>200</v>
      </c>
      <c r="D198" s="2" t="s">
        <v>199</v>
      </c>
      <c r="E198" s="17"/>
      <c r="F198" s="17"/>
      <c r="G198" s="18">
        <v>62.983238817066265</v>
      </c>
      <c r="H198" s="18">
        <v>1.0379793839312166</v>
      </c>
      <c r="I198" s="18">
        <v>0</v>
      </c>
      <c r="J198" s="18">
        <v>2.6347294892050295E-3</v>
      </c>
      <c r="K198" s="18">
        <v>0</v>
      </c>
      <c r="L198" s="18">
        <v>0.46145379698474076</v>
      </c>
      <c r="M198" s="18">
        <v>3.8696172888169369</v>
      </c>
      <c r="N198" s="18">
        <f>(N195/IC!H195)*100</f>
        <v>68.354924016288365</v>
      </c>
    </row>
    <row r="199" spans="1:14" x14ac:dyDescent="0.2">
      <c r="A199" s="3" t="s">
        <v>123</v>
      </c>
      <c r="B199" s="3" t="s">
        <v>519</v>
      </c>
      <c r="C199" s="6"/>
      <c r="D199" s="6"/>
      <c r="E199" s="17"/>
      <c r="F199" s="17"/>
      <c r="G199" s="8"/>
      <c r="H199" s="8"/>
      <c r="I199" s="8"/>
      <c r="J199" s="8"/>
      <c r="K199" s="8"/>
      <c r="L199" s="8"/>
      <c r="M199" s="8"/>
      <c r="N199" s="8"/>
    </row>
    <row r="200" spans="1:14" x14ac:dyDescent="0.2">
      <c r="A200" s="11" t="s">
        <v>108</v>
      </c>
      <c r="B200" s="11" t="s">
        <v>520</v>
      </c>
      <c r="C200" s="12"/>
      <c r="D200" s="7" t="s">
        <v>415</v>
      </c>
      <c r="E200" s="20" t="s">
        <v>416</v>
      </c>
      <c r="F200" s="20"/>
      <c r="G200" s="13"/>
      <c r="H200" s="13"/>
      <c r="I200" s="13"/>
      <c r="J200" s="13"/>
      <c r="K200" s="13"/>
      <c r="L200" s="13"/>
      <c r="M200" s="13"/>
      <c r="N200" s="13"/>
    </row>
    <row r="201" spans="1:14" s="16" customFormat="1" ht="15" x14ac:dyDescent="0.25">
      <c r="A201" s="3" t="s">
        <v>108</v>
      </c>
      <c r="B201" s="3" t="s">
        <v>520</v>
      </c>
      <c r="C201" s="14" t="s">
        <v>201</v>
      </c>
      <c r="D201" s="15" t="s">
        <v>202</v>
      </c>
      <c r="G201" s="1">
        <v>3916201.85</v>
      </c>
      <c r="H201" s="1">
        <v>47980</v>
      </c>
      <c r="I201" s="1">
        <v>0</v>
      </c>
      <c r="J201" s="1">
        <v>918.59</v>
      </c>
      <c r="K201" s="1">
        <v>0</v>
      </c>
      <c r="L201" s="1">
        <v>26030.84</v>
      </c>
      <c r="M201" s="1">
        <v>416978.71000000008</v>
      </c>
      <c r="N201" s="1">
        <f t="shared" ref="N201" si="158">SUM(G201:M201)</f>
        <v>4408109.99</v>
      </c>
    </row>
    <row r="202" spans="1:14" ht="15" x14ac:dyDescent="0.25">
      <c r="A202" s="3" t="s">
        <v>108</v>
      </c>
      <c r="B202" s="3" t="s">
        <v>520</v>
      </c>
      <c r="C202" s="6" t="s">
        <v>201</v>
      </c>
      <c r="D202" s="6" t="s">
        <v>697</v>
      </c>
      <c r="E202" s="17"/>
      <c r="F202" s="17">
        <v>372.5</v>
      </c>
      <c r="G202" s="8">
        <v>10513.29355704698</v>
      </c>
      <c r="H202" s="8">
        <v>128.80536912751677</v>
      </c>
      <c r="I202" s="8">
        <v>0</v>
      </c>
      <c r="J202" s="8">
        <v>2.4660134228187922</v>
      </c>
      <c r="K202" s="8">
        <v>0</v>
      </c>
      <c r="L202" s="8">
        <v>69.881449664429525</v>
      </c>
      <c r="M202" s="8">
        <v>1119.4059328859062</v>
      </c>
      <c r="N202" s="1">
        <f t="shared" ref="G202:N202" si="159">N201/$F202</f>
        <v>11833.852322147652</v>
      </c>
    </row>
    <row r="203" spans="1:14" ht="15" x14ac:dyDescent="0.25">
      <c r="A203" s="3" t="str">
        <f>A202</f>
        <v>0560</v>
      </c>
      <c r="B203" s="3" t="str">
        <f t="shared" ref="B203" si="160">B202</f>
        <v>CONEJSANFORD 6J</v>
      </c>
      <c r="C203" s="6" t="str">
        <f t="shared" ref="C203" si="161">C202</f>
        <v xml:space="preserve">$ </v>
      </c>
      <c r="D203" s="6" t="s">
        <v>698</v>
      </c>
      <c r="F203" s="17">
        <v>384</v>
      </c>
      <c r="G203" s="8">
        <v>10198.442317708334</v>
      </c>
      <c r="H203" s="8">
        <v>124.94791666666667</v>
      </c>
      <c r="I203" s="8">
        <v>0</v>
      </c>
      <c r="J203" s="8">
        <v>2.3921614583333333</v>
      </c>
      <c r="K203" s="8">
        <v>0</v>
      </c>
      <c r="L203" s="8">
        <v>67.788645833333334</v>
      </c>
      <c r="M203" s="8">
        <v>1085.8820572916668</v>
      </c>
      <c r="N203" s="1">
        <f t="shared" ref="G203:N203" si="162">N201/$F203</f>
        <v>11479.453098958335</v>
      </c>
    </row>
    <row r="204" spans="1:14" s="19" customFormat="1" x14ac:dyDescent="0.2">
      <c r="A204" s="3" t="s">
        <v>108</v>
      </c>
      <c r="B204" s="3" t="s">
        <v>520</v>
      </c>
      <c r="C204" s="17" t="s">
        <v>200</v>
      </c>
      <c r="D204" s="2" t="s">
        <v>199</v>
      </c>
      <c r="E204" s="17"/>
      <c r="F204" s="17"/>
      <c r="G204" s="18">
        <v>68.135658320445089</v>
      </c>
      <c r="H204" s="18">
        <v>0.83477537967430226</v>
      </c>
      <c r="I204" s="18">
        <v>0</v>
      </c>
      <c r="J204" s="18">
        <v>1.5981999083264222E-2</v>
      </c>
      <c r="K204" s="18">
        <v>0</v>
      </c>
      <c r="L204" s="18">
        <v>0.45289504677451053</v>
      </c>
      <c r="M204" s="18">
        <v>7.2547636714537482</v>
      </c>
      <c r="N204" s="18">
        <f>(N201/IC!H201)*100</f>
        <v>76.694074417430912</v>
      </c>
    </row>
    <row r="205" spans="1:14" x14ac:dyDescent="0.2">
      <c r="A205" s="3" t="s">
        <v>108</v>
      </c>
      <c r="B205" s="3" t="s">
        <v>520</v>
      </c>
      <c r="C205" s="6"/>
      <c r="D205" s="6"/>
      <c r="E205" s="17"/>
      <c r="F205" s="17"/>
      <c r="G205" s="8"/>
      <c r="H205" s="8"/>
      <c r="I205" s="8"/>
      <c r="J205" s="8"/>
      <c r="K205" s="8"/>
      <c r="L205" s="8"/>
      <c r="M205" s="8"/>
      <c r="N205" s="8"/>
    </row>
    <row r="206" spans="1:14" x14ac:dyDescent="0.2">
      <c r="A206" s="11" t="s">
        <v>3</v>
      </c>
      <c r="B206" s="11" t="s">
        <v>521</v>
      </c>
      <c r="C206" s="12"/>
      <c r="D206" s="7" t="s">
        <v>415</v>
      </c>
      <c r="E206" s="20" t="s">
        <v>414</v>
      </c>
      <c r="F206" s="20"/>
      <c r="G206" s="13"/>
      <c r="H206" s="13"/>
      <c r="I206" s="13"/>
      <c r="J206" s="13"/>
      <c r="K206" s="13"/>
      <c r="L206" s="13"/>
      <c r="M206" s="13"/>
      <c r="N206" s="13"/>
    </row>
    <row r="207" spans="1:14" s="16" customFormat="1" ht="15" x14ac:dyDescent="0.25">
      <c r="A207" s="3" t="s">
        <v>3</v>
      </c>
      <c r="B207" s="3" t="s">
        <v>521</v>
      </c>
      <c r="C207" s="14" t="s">
        <v>201</v>
      </c>
      <c r="D207" s="15" t="s">
        <v>202</v>
      </c>
      <c r="G207" s="1">
        <v>1942749.31</v>
      </c>
      <c r="H207" s="1">
        <v>0</v>
      </c>
      <c r="I207" s="1">
        <v>0</v>
      </c>
      <c r="J207" s="1">
        <v>1107.3499999999999</v>
      </c>
      <c r="K207" s="1">
        <v>0</v>
      </c>
      <c r="L207" s="1">
        <v>21704.880000000001</v>
      </c>
      <c r="M207" s="1">
        <v>914043.91</v>
      </c>
      <c r="N207" s="1">
        <f t="shared" ref="N207" si="163">SUM(G207:M207)</f>
        <v>2879605.45</v>
      </c>
    </row>
    <row r="208" spans="1:14" ht="15" x14ac:dyDescent="0.25">
      <c r="A208" s="3" t="s">
        <v>3</v>
      </c>
      <c r="B208" s="3" t="s">
        <v>521</v>
      </c>
      <c r="C208" s="6" t="s">
        <v>201</v>
      </c>
      <c r="D208" s="6" t="s">
        <v>697</v>
      </c>
      <c r="E208" s="17"/>
      <c r="F208" s="17">
        <v>165</v>
      </c>
      <c r="G208" s="8">
        <v>11774.238242424242</v>
      </c>
      <c r="H208" s="8">
        <v>0</v>
      </c>
      <c r="I208" s="8">
        <v>0</v>
      </c>
      <c r="J208" s="8">
        <v>6.711212121212121</v>
      </c>
      <c r="K208" s="8">
        <v>0</v>
      </c>
      <c r="L208" s="8">
        <v>131.54472727272727</v>
      </c>
      <c r="M208" s="8">
        <v>5539.6600606060611</v>
      </c>
      <c r="N208" s="1">
        <f t="shared" ref="G208:N208" si="164">N207/$F208</f>
        <v>17452.154242424243</v>
      </c>
    </row>
    <row r="209" spans="1:14" ht="15" x14ac:dyDescent="0.25">
      <c r="A209" s="3" t="str">
        <f>A208</f>
        <v>0580</v>
      </c>
      <c r="B209" s="3" t="str">
        <f t="shared" ref="B209" si="165">B208</f>
        <v>CONEJSOUTH CONEJO</v>
      </c>
      <c r="C209" s="6" t="str">
        <f t="shared" ref="C209" si="166">C208</f>
        <v xml:space="preserve">$ </v>
      </c>
      <c r="D209" s="6" t="s">
        <v>698</v>
      </c>
      <c r="F209" s="17">
        <v>174</v>
      </c>
      <c r="G209" s="8">
        <v>11165.225919540229</v>
      </c>
      <c r="H209" s="8">
        <v>0</v>
      </c>
      <c r="I209" s="8">
        <v>0</v>
      </c>
      <c r="J209" s="8">
        <v>6.3640804597701148</v>
      </c>
      <c r="K209" s="8">
        <v>0</v>
      </c>
      <c r="L209" s="8">
        <v>124.74068965517242</v>
      </c>
      <c r="M209" s="8">
        <v>5253.1259195402299</v>
      </c>
      <c r="N209" s="1">
        <f t="shared" ref="G209:N209" si="167">N207/$F209</f>
        <v>16549.456609195404</v>
      </c>
    </row>
    <row r="210" spans="1:14" s="19" customFormat="1" x14ac:dyDescent="0.2">
      <c r="A210" s="3" t="s">
        <v>3</v>
      </c>
      <c r="B210" s="3" t="s">
        <v>521</v>
      </c>
      <c r="C210" s="17" t="s">
        <v>200</v>
      </c>
      <c r="D210" s="2" t="s">
        <v>199</v>
      </c>
      <c r="E210" s="17"/>
      <c r="F210" s="17"/>
      <c r="G210" s="18">
        <v>22.213669675270463</v>
      </c>
      <c r="H210" s="18">
        <v>0</v>
      </c>
      <c r="I210" s="18">
        <v>0</v>
      </c>
      <c r="J210" s="18">
        <v>1.2661596114483109E-2</v>
      </c>
      <c r="K210" s="18">
        <v>0</v>
      </c>
      <c r="L210" s="18">
        <v>0.24817665983954684</v>
      </c>
      <c r="M210" s="18">
        <v>10.451307011625007</v>
      </c>
      <c r="N210" s="18">
        <f>(N207/IC!H207)*100</f>
        <v>32.925814942849499</v>
      </c>
    </row>
    <row r="211" spans="1:14" x14ac:dyDescent="0.2">
      <c r="A211" s="3" t="s">
        <v>3</v>
      </c>
      <c r="B211" s="3" t="s">
        <v>521</v>
      </c>
      <c r="C211" s="6"/>
      <c r="D211" s="6"/>
      <c r="E211" s="17"/>
      <c r="F211" s="17"/>
      <c r="G211" s="8"/>
      <c r="H211" s="8"/>
      <c r="I211" s="8"/>
      <c r="J211" s="8"/>
      <c r="K211" s="8"/>
      <c r="L211" s="8"/>
      <c r="M211" s="8"/>
      <c r="N211" s="8"/>
    </row>
    <row r="212" spans="1:14" x14ac:dyDescent="0.2">
      <c r="A212" s="11" t="s">
        <v>12</v>
      </c>
      <c r="B212" s="11" t="s">
        <v>522</v>
      </c>
      <c r="C212" s="12"/>
      <c r="D212" s="7" t="s">
        <v>412</v>
      </c>
      <c r="E212" s="20" t="s">
        <v>413</v>
      </c>
      <c r="F212" s="20"/>
      <c r="G212" s="13"/>
      <c r="H212" s="13"/>
      <c r="I212" s="13"/>
      <c r="J212" s="13"/>
      <c r="K212" s="13"/>
      <c r="L212" s="13"/>
      <c r="M212" s="13"/>
      <c r="N212" s="13"/>
    </row>
    <row r="213" spans="1:14" s="16" customFormat="1" ht="15" x14ac:dyDescent="0.25">
      <c r="A213" s="3" t="s">
        <v>12</v>
      </c>
      <c r="B213" s="3" t="s">
        <v>522</v>
      </c>
      <c r="C213" s="14" t="s">
        <v>201</v>
      </c>
      <c r="D213" s="15" t="s">
        <v>202</v>
      </c>
      <c r="G213" s="1">
        <v>2043927.67</v>
      </c>
      <c r="H213" s="1">
        <v>0</v>
      </c>
      <c r="I213" s="1">
        <v>0</v>
      </c>
      <c r="J213" s="1">
        <v>385.82</v>
      </c>
      <c r="K213" s="1">
        <v>0</v>
      </c>
      <c r="L213" s="1">
        <v>31666.3</v>
      </c>
      <c r="M213" s="1">
        <v>1338777.56</v>
      </c>
      <c r="N213" s="1">
        <f t="shared" ref="N213" si="168">SUM(G213:M213)</f>
        <v>3414757.35</v>
      </c>
    </row>
    <row r="214" spans="1:14" ht="15" x14ac:dyDescent="0.25">
      <c r="A214" s="3" t="s">
        <v>12</v>
      </c>
      <c r="B214" s="3" t="s">
        <v>522</v>
      </c>
      <c r="C214" s="6" t="s">
        <v>201</v>
      </c>
      <c r="D214" s="6" t="s">
        <v>697</v>
      </c>
      <c r="E214" s="17"/>
      <c r="F214" s="17">
        <v>208.5</v>
      </c>
      <c r="G214" s="8">
        <v>9803.0104076738608</v>
      </c>
      <c r="H214" s="8">
        <v>0</v>
      </c>
      <c r="I214" s="8">
        <v>0</v>
      </c>
      <c r="J214" s="8">
        <v>1.8504556354916066</v>
      </c>
      <c r="K214" s="8">
        <v>0</v>
      </c>
      <c r="L214" s="8">
        <v>151.87673860911269</v>
      </c>
      <c r="M214" s="8">
        <v>6420.9954916067145</v>
      </c>
      <c r="N214" s="1">
        <f t="shared" ref="G214:N214" si="169">N213/$F214</f>
        <v>16377.733093525181</v>
      </c>
    </row>
    <row r="215" spans="1:14" ht="15" x14ac:dyDescent="0.25">
      <c r="A215" s="3" t="str">
        <f>A214</f>
        <v>0640</v>
      </c>
      <c r="B215" s="3" t="str">
        <f t="shared" ref="B215" si="170">B214</f>
        <v>COSTICENTENNIAL R</v>
      </c>
      <c r="C215" s="6" t="str">
        <f t="shared" ref="C215" si="171">C214</f>
        <v xml:space="preserve">$ </v>
      </c>
      <c r="D215" s="6" t="s">
        <v>698</v>
      </c>
      <c r="F215" s="17">
        <v>193</v>
      </c>
      <c r="G215" s="8">
        <v>10590.298808290156</v>
      </c>
      <c r="H215" s="8">
        <v>0</v>
      </c>
      <c r="I215" s="8">
        <v>0</v>
      </c>
      <c r="J215" s="8">
        <v>1.9990673575129534</v>
      </c>
      <c r="K215" s="8">
        <v>0</v>
      </c>
      <c r="L215" s="8">
        <v>164.07409326424869</v>
      </c>
      <c r="M215" s="8">
        <v>6936.6712953367878</v>
      </c>
      <c r="N215" s="1">
        <f t="shared" ref="G215:N215" si="172">N213/$F215</f>
        <v>17693.043264248707</v>
      </c>
    </row>
    <row r="216" spans="1:14" s="19" customFormat="1" x14ac:dyDescent="0.2">
      <c r="A216" s="3" t="s">
        <v>12</v>
      </c>
      <c r="B216" s="3" t="s">
        <v>522</v>
      </c>
      <c r="C216" s="17" t="s">
        <v>200</v>
      </c>
      <c r="D216" s="2" t="s">
        <v>199</v>
      </c>
      <c r="E216" s="17"/>
      <c r="F216" s="17"/>
      <c r="G216" s="18">
        <v>28.557745218827652</v>
      </c>
      <c r="H216" s="18">
        <v>0</v>
      </c>
      <c r="I216" s="18">
        <v>0</v>
      </c>
      <c r="J216" s="18">
        <v>5.3906747396438382E-3</v>
      </c>
      <c r="K216" s="18">
        <v>0</v>
      </c>
      <c r="L216" s="18">
        <v>0.44244135479753166</v>
      </c>
      <c r="M216" s="18">
        <v>18.705392086190482</v>
      </c>
      <c r="N216" s="18">
        <f>(N213/IC!H213)*100</f>
        <v>47.710969334555315</v>
      </c>
    </row>
    <row r="217" spans="1:14" x14ac:dyDescent="0.2">
      <c r="A217" s="3" t="s">
        <v>12</v>
      </c>
      <c r="B217" s="3" t="s">
        <v>522</v>
      </c>
      <c r="C217" s="6"/>
      <c r="D217" s="6"/>
      <c r="E217" s="17"/>
      <c r="F217" s="17"/>
      <c r="G217" s="8"/>
      <c r="H217" s="8"/>
      <c r="I217" s="8"/>
      <c r="J217" s="8"/>
      <c r="K217" s="8"/>
      <c r="L217" s="8"/>
      <c r="M217" s="8"/>
      <c r="N217" s="8"/>
    </row>
    <row r="218" spans="1:14" x14ac:dyDescent="0.2">
      <c r="A218" s="11" t="s">
        <v>30</v>
      </c>
      <c r="B218" s="11" t="s">
        <v>523</v>
      </c>
      <c r="C218" s="12"/>
      <c r="D218" s="7" t="s">
        <v>412</v>
      </c>
      <c r="E218" s="20" t="s">
        <v>411</v>
      </c>
      <c r="F218" s="20"/>
      <c r="G218" s="13"/>
      <c r="H218" s="13"/>
      <c r="I218" s="13"/>
      <c r="J218" s="13"/>
      <c r="K218" s="13"/>
      <c r="L218" s="13"/>
      <c r="M218" s="13"/>
      <c r="N218" s="13"/>
    </row>
    <row r="219" spans="1:14" s="16" customFormat="1" ht="15" x14ac:dyDescent="0.25">
      <c r="A219" s="3" t="s">
        <v>30</v>
      </c>
      <c r="B219" s="3" t="s">
        <v>523</v>
      </c>
      <c r="C219" s="14" t="s">
        <v>201</v>
      </c>
      <c r="D219" s="15" t="s">
        <v>202</v>
      </c>
      <c r="G219" s="1">
        <v>1751120.32</v>
      </c>
      <c r="H219" s="1">
        <v>0</v>
      </c>
      <c r="I219" s="1">
        <v>0</v>
      </c>
      <c r="J219" s="1">
        <v>2700.6</v>
      </c>
      <c r="K219" s="1">
        <v>0</v>
      </c>
      <c r="L219" s="1">
        <v>41796.89</v>
      </c>
      <c r="M219" s="1">
        <v>4777878.7699999996</v>
      </c>
      <c r="N219" s="1">
        <f t="shared" ref="N219" si="173">SUM(G219:M219)</f>
        <v>6573496.5800000001</v>
      </c>
    </row>
    <row r="220" spans="1:14" ht="15" x14ac:dyDescent="0.25">
      <c r="A220" s="3" t="s">
        <v>30</v>
      </c>
      <c r="B220" s="3" t="s">
        <v>523</v>
      </c>
      <c r="C220" s="6" t="s">
        <v>201</v>
      </c>
      <c r="D220" s="6" t="s">
        <v>697</v>
      </c>
      <c r="E220" s="17"/>
      <c r="F220" s="17">
        <v>287.5</v>
      </c>
      <c r="G220" s="8">
        <v>6090.8532869565215</v>
      </c>
      <c r="H220" s="8">
        <v>0</v>
      </c>
      <c r="I220" s="8">
        <v>0</v>
      </c>
      <c r="J220" s="8">
        <v>9.3933913043478263</v>
      </c>
      <c r="K220" s="8">
        <v>0</v>
      </c>
      <c r="L220" s="8">
        <v>145.38048695652174</v>
      </c>
      <c r="M220" s="8">
        <v>16618.70876521739</v>
      </c>
      <c r="N220" s="1">
        <f t="shared" ref="G220:N220" si="174">N219/$F220</f>
        <v>22864.335930434783</v>
      </c>
    </row>
    <row r="221" spans="1:14" ht="15" x14ac:dyDescent="0.25">
      <c r="A221" s="3" t="str">
        <f>A220</f>
        <v>0740</v>
      </c>
      <c r="B221" s="3" t="str">
        <f t="shared" ref="B221" si="175">B220</f>
        <v>COSTISIERRA GRAND</v>
      </c>
      <c r="C221" s="6" t="str">
        <f t="shared" ref="C221" si="176">C220</f>
        <v xml:space="preserve">$ </v>
      </c>
      <c r="D221" s="6" t="s">
        <v>698</v>
      </c>
      <c r="F221" s="17">
        <v>289</v>
      </c>
      <c r="G221" s="8">
        <v>6059.2398615916954</v>
      </c>
      <c r="H221" s="8">
        <v>0</v>
      </c>
      <c r="I221" s="8">
        <v>0</v>
      </c>
      <c r="J221" s="8">
        <v>9.3446366782006915</v>
      </c>
      <c r="K221" s="8">
        <v>0</v>
      </c>
      <c r="L221" s="8">
        <v>144.62591695501729</v>
      </c>
      <c r="M221" s="8">
        <v>16532.452491349479</v>
      </c>
      <c r="N221" s="1">
        <f t="shared" ref="G221:N221" si="177">N219/$F221</f>
        <v>22745.662906574395</v>
      </c>
    </row>
    <row r="222" spans="1:14" s="19" customFormat="1" x14ac:dyDescent="0.2">
      <c r="A222" s="3" t="s">
        <v>30</v>
      </c>
      <c r="B222" s="3" t="s">
        <v>523</v>
      </c>
      <c r="C222" s="17" t="s">
        <v>200</v>
      </c>
      <c r="D222" s="2" t="s">
        <v>199</v>
      </c>
      <c r="E222" s="17"/>
      <c r="F222" s="17"/>
      <c r="G222" s="18">
        <v>14.222011824185227</v>
      </c>
      <c r="H222" s="18">
        <v>0</v>
      </c>
      <c r="I222" s="18">
        <v>0</v>
      </c>
      <c r="J222" s="18">
        <v>2.1933367281349703E-2</v>
      </c>
      <c r="K222" s="18">
        <v>0</v>
      </c>
      <c r="L222" s="18">
        <v>0.33946031977640989</v>
      </c>
      <c r="M222" s="18">
        <v>38.804328626295401</v>
      </c>
      <c r="N222" s="18">
        <f>(N219/IC!H219)*100</f>
        <v>53.387734137538388</v>
      </c>
    </row>
    <row r="223" spans="1:14" x14ac:dyDescent="0.2">
      <c r="A223" s="3" t="s">
        <v>30</v>
      </c>
      <c r="B223" s="3" t="s">
        <v>523</v>
      </c>
      <c r="C223" s="6"/>
      <c r="D223" s="6"/>
      <c r="E223" s="17"/>
      <c r="F223" s="17"/>
      <c r="G223" s="8"/>
      <c r="H223" s="8"/>
      <c r="I223" s="8"/>
      <c r="J223" s="8"/>
      <c r="K223" s="8"/>
      <c r="L223" s="8"/>
      <c r="M223" s="8"/>
      <c r="N223" s="8"/>
    </row>
    <row r="224" spans="1:14" x14ac:dyDescent="0.2">
      <c r="A224" s="11" t="s">
        <v>38</v>
      </c>
      <c r="B224" s="11" t="s">
        <v>524</v>
      </c>
      <c r="C224" s="12"/>
      <c r="D224" s="7" t="s">
        <v>410</v>
      </c>
      <c r="E224" s="20" t="s">
        <v>409</v>
      </c>
      <c r="F224" s="20"/>
      <c r="G224" s="13"/>
      <c r="H224" s="13"/>
      <c r="I224" s="13"/>
      <c r="J224" s="13"/>
      <c r="K224" s="13"/>
      <c r="L224" s="13"/>
      <c r="M224" s="13"/>
      <c r="N224" s="13"/>
    </row>
    <row r="225" spans="1:14" s="16" customFormat="1" ht="15" x14ac:dyDescent="0.25">
      <c r="A225" s="3" t="s">
        <v>38</v>
      </c>
      <c r="B225" s="3" t="s">
        <v>524</v>
      </c>
      <c r="C225" s="14" t="s">
        <v>201</v>
      </c>
      <c r="D225" s="15" t="s">
        <v>202</v>
      </c>
      <c r="G225" s="1">
        <v>3472683.06</v>
      </c>
      <c r="H225" s="1">
        <v>36108</v>
      </c>
      <c r="I225" s="1">
        <v>0</v>
      </c>
      <c r="J225" s="1">
        <v>0</v>
      </c>
      <c r="K225" s="1">
        <v>0</v>
      </c>
      <c r="L225" s="1">
        <v>35507.21</v>
      </c>
      <c r="M225" s="1">
        <v>683844.35</v>
      </c>
      <c r="N225" s="1">
        <f t="shared" ref="N225" si="178">SUM(G225:M225)</f>
        <v>4228142.62</v>
      </c>
    </row>
    <row r="226" spans="1:14" ht="15" x14ac:dyDescent="0.25">
      <c r="A226" s="3" t="s">
        <v>38</v>
      </c>
      <c r="B226" s="3" t="s">
        <v>524</v>
      </c>
      <c r="C226" s="6" t="s">
        <v>201</v>
      </c>
      <c r="D226" s="6" t="s">
        <v>697</v>
      </c>
      <c r="E226" s="17"/>
      <c r="F226" s="17">
        <v>425.5</v>
      </c>
      <c r="G226" s="8">
        <v>8161.4172972972974</v>
      </c>
      <c r="H226" s="8">
        <v>84.860164512338429</v>
      </c>
      <c r="I226" s="8">
        <v>0</v>
      </c>
      <c r="J226" s="8">
        <v>0</v>
      </c>
      <c r="K226" s="8">
        <v>0</v>
      </c>
      <c r="L226" s="8">
        <v>83.448202115158637</v>
      </c>
      <c r="M226" s="8">
        <v>1607.1547591069329</v>
      </c>
      <c r="N226" s="1">
        <f t="shared" ref="G226:N226" si="179">N225/$F226</f>
        <v>9936.8804230317273</v>
      </c>
    </row>
    <row r="227" spans="1:14" ht="15" x14ac:dyDescent="0.25">
      <c r="A227" s="3" t="str">
        <f>A226</f>
        <v>0770</v>
      </c>
      <c r="B227" s="3" t="str">
        <f t="shared" ref="B227" si="180">B226</f>
        <v>CROWLCROWLEY COUN</v>
      </c>
      <c r="C227" s="6" t="str">
        <f t="shared" ref="C227" si="181">C226</f>
        <v xml:space="preserve">$ </v>
      </c>
      <c r="D227" s="6" t="s">
        <v>698</v>
      </c>
      <c r="F227" s="17">
        <v>384</v>
      </c>
      <c r="G227" s="8">
        <v>9043.4454687500001</v>
      </c>
      <c r="H227" s="8">
        <v>94.03125</v>
      </c>
      <c r="I227" s="8">
        <v>0</v>
      </c>
      <c r="J227" s="8">
        <v>0</v>
      </c>
      <c r="K227" s="8">
        <v>0</v>
      </c>
      <c r="L227" s="8">
        <v>92.466692708333326</v>
      </c>
      <c r="M227" s="8">
        <v>1780.8446614583333</v>
      </c>
      <c r="N227" s="1">
        <f t="shared" ref="G227:N227" si="182">N225/$F227</f>
        <v>11010.788072916666</v>
      </c>
    </row>
    <row r="228" spans="1:14" s="19" customFormat="1" x14ac:dyDescent="0.2">
      <c r="A228" s="3" t="s">
        <v>38</v>
      </c>
      <c r="B228" s="3" t="s">
        <v>524</v>
      </c>
      <c r="C228" s="17" t="s">
        <v>200</v>
      </c>
      <c r="D228" s="2" t="s">
        <v>199</v>
      </c>
      <c r="E228" s="17"/>
      <c r="F228" s="17"/>
      <c r="G228" s="18">
        <v>43.819829471400162</v>
      </c>
      <c r="H228" s="18">
        <v>0.45562649260405497</v>
      </c>
      <c r="I228" s="18">
        <v>0</v>
      </c>
      <c r="J228" s="18">
        <v>0</v>
      </c>
      <c r="K228" s="18">
        <v>0</v>
      </c>
      <c r="L228" s="18">
        <v>0.44804546234783504</v>
      </c>
      <c r="M228" s="18">
        <v>8.629046268904391</v>
      </c>
      <c r="N228" s="18">
        <f>(N225/IC!H225)*100</f>
        <v>53.352547695256447</v>
      </c>
    </row>
    <row r="229" spans="1:14" x14ac:dyDescent="0.2">
      <c r="A229" s="3" t="s">
        <v>38</v>
      </c>
      <c r="B229" s="3" t="s">
        <v>524</v>
      </c>
      <c r="C229" s="6"/>
      <c r="D229" s="6"/>
      <c r="E229" s="17"/>
      <c r="F229" s="17"/>
      <c r="G229" s="8"/>
      <c r="H229" s="8"/>
      <c r="I229" s="8"/>
      <c r="J229" s="8"/>
      <c r="K229" s="8"/>
      <c r="L229" s="8"/>
      <c r="M229" s="8"/>
      <c r="N229" s="8"/>
    </row>
    <row r="230" spans="1:14" x14ac:dyDescent="0.2">
      <c r="A230" s="11" t="s">
        <v>175</v>
      </c>
      <c r="B230" s="11" t="s">
        <v>525</v>
      </c>
      <c r="C230" s="12"/>
      <c r="D230" s="7" t="s">
        <v>408</v>
      </c>
      <c r="E230" s="20" t="s">
        <v>707</v>
      </c>
      <c r="F230" s="20"/>
      <c r="G230" s="13"/>
      <c r="H230" s="13"/>
      <c r="I230" s="13"/>
      <c r="J230" s="13"/>
      <c r="K230" s="13"/>
      <c r="L230" s="13"/>
      <c r="M230" s="13"/>
      <c r="N230" s="13"/>
    </row>
    <row r="231" spans="1:14" s="16" customFormat="1" ht="15" x14ac:dyDescent="0.25">
      <c r="A231" s="3" t="s">
        <v>175</v>
      </c>
      <c r="B231" s="3" t="s">
        <v>525</v>
      </c>
      <c r="C231" s="14" t="s">
        <v>201</v>
      </c>
      <c r="D231" s="15" t="s">
        <v>202</v>
      </c>
      <c r="G231" s="1">
        <v>763264.11</v>
      </c>
      <c r="H231" s="1">
        <v>0</v>
      </c>
      <c r="I231" s="1">
        <v>0</v>
      </c>
      <c r="J231" s="1">
        <v>0</v>
      </c>
      <c r="K231" s="1">
        <v>0</v>
      </c>
      <c r="L231" s="1">
        <v>39663.019999999997</v>
      </c>
      <c r="M231" s="1">
        <v>721943.3</v>
      </c>
      <c r="N231" s="1">
        <f t="shared" ref="N231" si="183">SUM(G231:M231)</f>
        <v>1524870.4300000002</v>
      </c>
    </row>
    <row r="232" spans="1:14" ht="15" x14ac:dyDescent="0.25">
      <c r="A232" s="3" t="s">
        <v>175</v>
      </c>
      <c r="B232" s="3" t="s">
        <v>525</v>
      </c>
      <c r="C232" s="6" t="s">
        <v>201</v>
      </c>
      <c r="D232" s="6" t="s">
        <v>697</v>
      </c>
      <c r="E232" s="17"/>
      <c r="F232" s="17">
        <v>348</v>
      </c>
      <c r="G232" s="8">
        <v>2193.2876724137932</v>
      </c>
      <c r="H232" s="8">
        <v>0</v>
      </c>
      <c r="I232" s="8">
        <v>0</v>
      </c>
      <c r="J232" s="8">
        <v>0</v>
      </c>
      <c r="K232" s="8">
        <v>0</v>
      </c>
      <c r="L232" s="8">
        <v>113.97419540229885</v>
      </c>
      <c r="M232" s="8">
        <v>2074.5497126436785</v>
      </c>
      <c r="N232" s="1">
        <f t="shared" ref="G232:N232" si="184">N231/$F232</f>
        <v>4381.811580459771</v>
      </c>
    </row>
    <row r="233" spans="1:14" ht="15" x14ac:dyDescent="0.25">
      <c r="A233" s="3" t="str">
        <f>A232</f>
        <v>0860</v>
      </c>
      <c r="B233" s="3" t="str">
        <f t="shared" ref="B233" si="185">B232</f>
        <v>CUSTECONSOLIDATED</v>
      </c>
      <c r="C233" s="6" t="str">
        <f t="shared" ref="C233" si="186">C232</f>
        <v xml:space="preserve">$ </v>
      </c>
      <c r="D233" s="6" t="s">
        <v>698</v>
      </c>
      <c r="F233" s="17">
        <v>356</v>
      </c>
      <c r="G233" s="8">
        <v>2144.0003089887641</v>
      </c>
      <c r="H233" s="8">
        <v>0</v>
      </c>
      <c r="I233" s="8">
        <v>0</v>
      </c>
      <c r="J233" s="8">
        <v>0</v>
      </c>
      <c r="K233" s="8">
        <v>0</v>
      </c>
      <c r="L233" s="8">
        <v>111.41297752808988</v>
      </c>
      <c r="M233" s="8">
        <v>2027.9306179775283</v>
      </c>
      <c r="N233" s="1">
        <f t="shared" ref="G233:N233" si="187">N231/$F233</f>
        <v>4283.3439044943825</v>
      </c>
    </row>
    <row r="234" spans="1:14" s="19" customFormat="1" x14ac:dyDescent="0.2">
      <c r="A234" s="3" t="s">
        <v>175</v>
      </c>
      <c r="B234" s="3" t="s">
        <v>525</v>
      </c>
      <c r="C234" s="17" t="s">
        <v>200</v>
      </c>
      <c r="D234" s="2" t="s">
        <v>199</v>
      </c>
      <c r="E234" s="17"/>
      <c r="F234" s="17"/>
      <c r="G234" s="18">
        <v>10.807263213169549</v>
      </c>
      <c r="H234" s="18">
        <v>0</v>
      </c>
      <c r="I234" s="18">
        <v>0</v>
      </c>
      <c r="J234" s="18">
        <v>0</v>
      </c>
      <c r="K234" s="18">
        <v>0</v>
      </c>
      <c r="L234" s="18">
        <v>0.56159944028968956</v>
      </c>
      <c r="M234" s="18">
        <v>10.222190675366916</v>
      </c>
      <c r="N234" s="18">
        <f>(N231/IC!H231)*100</f>
        <v>21.591053328826156</v>
      </c>
    </row>
    <row r="235" spans="1:14" x14ac:dyDescent="0.2">
      <c r="A235" s="3" t="s">
        <v>175</v>
      </c>
      <c r="B235" s="3" t="s">
        <v>525</v>
      </c>
      <c r="C235" s="6"/>
      <c r="D235" s="6"/>
      <c r="E235" s="17"/>
      <c r="F235" s="17"/>
      <c r="G235" s="8"/>
      <c r="H235" s="8"/>
      <c r="I235" s="8"/>
      <c r="J235" s="8"/>
      <c r="K235" s="8"/>
      <c r="L235" s="8"/>
      <c r="M235" s="8"/>
      <c r="N235" s="8"/>
    </row>
    <row r="236" spans="1:14" x14ac:dyDescent="0.2">
      <c r="A236" s="11" t="s">
        <v>106</v>
      </c>
      <c r="B236" s="11" t="s">
        <v>526</v>
      </c>
      <c r="C236" s="12"/>
      <c r="D236" s="7" t="s">
        <v>407</v>
      </c>
      <c r="E236" s="20" t="s">
        <v>406</v>
      </c>
      <c r="F236" s="20"/>
      <c r="G236" s="13"/>
      <c r="H236" s="13"/>
      <c r="I236" s="13"/>
      <c r="J236" s="13"/>
      <c r="K236" s="13"/>
      <c r="L236" s="13"/>
      <c r="M236" s="13"/>
      <c r="N236" s="13"/>
    </row>
    <row r="237" spans="1:14" s="16" customFormat="1" ht="15" x14ac:dyDescent="0.25">
      <c r="A237" s="3" t="s">
        <v>106</v>
      </c>
      <c r="B237" s="3" t="s">
        <v>526</v>
      </c>
      <c r="C237" s="14" t="s">
        <v>201</v>
      </c>
      <c r="D237" s="15" t="s">
        <v>202</v>
      </c>
      <c r="G237" s="1">
        <v>31334514.199999999</v>
      </c>
      <c r="H237" s="1">
        <v>278392</v>
      </c>
      <c r="I237" s="1">
        <v>1850811.74</v>
      </c>
      <c r="J237" s="1">
        <v>62971.79</v>
      </c>
      <c r="K237" s="1">
        <v>69555.34</v>
      </c>
      <c r="L237" s="1">
        <v>383619.56</v>
      </c>
      <c r="M237" s="1">
        <v>7141655.1600000001</v>
      </c>
      <c r="N237" s="1">
        <f t="shared" ref="N237" si="188">SUM(G237:M237)</f>
        <v>41121519.790000007</v>
      </c>
    </row>
    <row r="238" spans="1:14" ht="15" x14ac:dyDescent="0.25">
      <c r="A238" s="3" t="s">
        <v>106</v>
      </c>
      <c r="B238" s="3" t="s">
        <v>526</v>
      </c>
      <c r="C238" s="6" t="s">
        <v>201</v>
      </c>
      <c r="D238" s="6" t="s">
        <v>697</v>
      </c>
      <c r="E238" s="17"/>
      <c r="F238" s="17">
        <v>4715.5</v>
      </c>
      <c r="G238" s="8">
        <v>6645.0035415120346</v>
      </c>
      <c r="H238" s="8">
        <v>59.037641819531331</v>
      </c>
      <c r="I238" s="8">
        <v>392.49533241437814</v>
      </c>
      <c r="J238" s="8">
        <v>13.354212702788676</v>
      </c>
      <c r="K238" s="8">
        <v>14.750363694199978</v>
      </c>
      <c r="L238" s="8">
        <v>81.352891527939775</v>
      </c>
      <c r="M238" s="8">
        <v>1514.5064489449687</v>
      </c>
      <c r="N238" s="1">
        <f t="shared" ref="G238:N238" si="189">N237/$F238</f>
        <v>8720.5004326158432</v>
      </c>
    </row>
    <row r="239" spans="1:14" ht="15" x14ac:dyDescent="0.25">
      <c r="A239" s="3" t="str">
        <f>A238</f>
        <v>0870</v>
      </c>
      <c r="B239" s="3" t="str">
        <f t="shared" ref="B239" si="190">B238</f>
        <v>DELTADELTA COUNTY</v>
      </c>
      <c r="C239" s="6" t="str">
        <f t="shared" ref="C239" si="191">C238</f>
        <v xml:space="preserve">$ </v>
      </c>
      <c r="D239" s="6" t="s">
        <v>698</v>
      </c>
      <c r="F239" s="17">
        <v>4699</v>
      </c>
      <c r="G239" s="8">
        <v>6668.3367099382849</v>
      </c>
      <c r="H239" s="8">
        <v>59.244945733134706</v>
      </c>
      <c r="I239" s="8">
        <v>393.87353479463718</v>
      </c>
      <c r="J239" s="8">
        <v>13.401104490317088</v>
      </c>
      <c r="K239" s="8">
        <v>14.802157905937433</v>
      </c>
      <c r="L239" s="8">
        <v>81.638552883592254</v>
      </c>
      <c r="M239" s="8">
        <v>1519.8244647797403</v>
      </c>
      <c r="N239" s="1">
        <f t="shared" ref="G239:N239" si="192">N237/$F239</f>
        <v>8751.1214705256443</v>
      </c>
    </row>
    <row r="240" spans="1:14" s="19" customFormat="1" x14ac:dyDescent="0.2">
      <c r="A240" s="3" t="s">
        <v>106</v>
      </c>
      <c r="B240" s="3" t="s">
        <v>526</v>
      </c>
      <c r="C240" s="17" t="s">
        <v>200</v>
      </c>
      <c r="D240" s="2" t="s">
        <v>199</v>
      </c>
      <c r="E240" s="17"/>
      <c r="F240" s="17"/>
      <c r="G240" s="18">
        <v>42.20659201151927</v>
      </c>
      <c r="H240" s="18">
        <v>0.37498515178099917</v>
      </c>
      <c r="I240" s="18">
        <v>2.4929844293009684</v>
      </c>
      <c r="J240" s="18">
        <v>8.4820994249372131E-2</v>
      </c>
      <c r="K240" s="18">
        <v>9.3688826284803448E-2</v>
      </c>
      <c r="L240" s="18">
        <v>0.51672332154932654</v>
      </c>
      <c r="M240" s="18">
        <v>9.6195818994085887</v>
      </c>
      <c r="N240" s="18">
        <f>(N237/IC!H237)*100</f>
        <v>55.389376634093338</v>
      </c>
    </row>
    <row r="241" spans="1:14" x14ac:dyDescent="0.2">
      <c r="A241" s="3" t="s">
        <v>106</v>
      </c>
      <c r="B241" s="3" t="s">
        <v>526</v>
      </c>
      <c r="C241" s="6"/>
      <c r="D241" s="6"/>
      <c r="E241" s="17"/>
      <c r="F241" s="17"/>
      <c r="G241" s="8"/>
      <c r="H241" s="8"/>
      <c r="I241" s="8"/>
      <c r="J241" s="8"/>
      <c r="K241" s="8"/>
      <c r="L241" s="8"/>
      <c r="M241" s="8"/>
      <c r="N241" s="8"/>
    </row>
    <row r="242" spans="1:14" x14ac:dyDescent="0.2">
      <c r="A242" s="11" t="s">
        <v>189</v>
      </c>
      <c r="B242" s="11" t="s">
        <v>527</v>
      </c>
      <c r="C242" s="12"/>
      <c r="D242" s="7" t="s">
        <v>405</v>
      </c>
      <c r="E242" s="20" t="s">
        <v>404</v>
      </c>
      <c r="F242" s="20"/>
      <c r="G242" s="13"/>
      <c r="H242" s="13"/>
      <c r="I242" s="13"/>
      <c r="J242" s="13"/>
      <c r="K242" s="13"/>
      <c r="L242" s="13"/>
      <c r="M242" s="13"/>
      <c r="N242" s="13"/>
    </row>
    <row r="243" spans="1:14" s="16" customFormat="1" ht="15" x14ac:dyDescent="0.25">
      <c r="A243" s="3" t="s">
        <v>189</v>
      </c>
      <c r="B243" s="3" t="s">
        <v>527</v>
      </c>
      <c r="C243" s="14" t="s">
        <v>201</v>
      </c>
      <c r="D243" s="15" t="s">
        <v>202</v>
      </c>
      <c r="G243" s="1">
        <v>264084333.52000001</v>
      </c>
      <c r="H243" s="1">
        <v>15351299.76</v>
      </c>
      <c r="I243" s="1">
        <v>0</v>
      </c>
      <c r="J243" s="1">
        <v>33834759.25</v>
      </c>
      <c r="K243" s="1">
        <v>981596.94000000006</v>
      </c>
      <c r="L243" s="1">
        <v>6155800.7199999997</v>
      </c>
      <c r="M243" s="1">
        <v>74702131.609999999</v>
      </c>
      <c r="N243" s="1">
        <f t="shared" ref="N243" si="193">SUM(G243:M243)</f>
        <v>395109921.80000007</v>
      </c>
    </row>
    <row r="244" spans="1:14" ht="15" x14ac:dyDescent="0.25">
      <c r="A244" s="3" t="s">
        <v>189</v>
      </c>
      <c r="B244" s="3" t="s">
        <v>527</v>
      </c>
      <c r="C244" s="6" t="s">
        <v>201</v>
      </c>
      <c r="D244" s="6" t="s">
        <v>697</v>
      </c>
      <c r="E244" s="17"/>
      <c r="F244" s="17">
        <v>89175.7</v>
      </c>
      <c r="G244" s="8">
        <v>2961.3934459723896</v>
      </c>
      <c r="H244" s="8">
        <v>172.14666955235563</v>
      </c>
      <c r="I244" s="8">
        <v>0</v>
      </c>
      <c r="J244" s="8">
        <v>379.41680581144863</v>
      </c>
      <c r="K244" s="8">
        <v>11.007448665948235</v>
      </c>
      <c r="L244" s="8">
        <v>69.0300240984932</v>
      </c>
      <c r="M244" s="8">
        <v>837.69604959647086</v>
      </c>
      <c r="N244" s="1">
        <f t="shared" ref="G244:N244" si="194">N243/$F244</f>
        <v>4430.6904436971072</v>
      </c>
    </row>
    <row r="245" spans="1:14" ht="15" x14ac:dyDescent="0.25">
      <c r="A245" s="3" t="str">
        <f>A244</f>
        <v>0880</v>
      </c>
      <c r="B245" s="3" t="str">
        <f t="shared" ref="B245" si="195">B244</f>
        <v>DENVEDENVER COUNT</v>
      </c>
      <c r="C245" s="6" t="str">
        <f t="shared" ref="C245" si="196">C244</f>
        <v xml:space="preserve">$ </v>
      </c>
      <c r="D245" s="6" t="s">
        <v>698</v>
      </c>
      <c r="F245" s="17">
        <v>87864</v>
      </c>
      <c r="G245" s="8">
        <v>3005.6033588272785</v>
      </c>
      <c r="H245" s="8">
        <v>174.71660475279978</v>
      </c>
      <c r="I245" s="8">
        <v>0</v>
      </c>
      <c r="J245" s="8">
        <v>385.08102578985705</v>
      </c>
      <c r="K245" s="8">
        <v>11.171776154056269</v>
      </c>
      <c r="L245" s="8">
        <v>70.060556314303923</v>
      </c>
      <c r="M245" s="8">
        <v>850.20180745242646</v>
      </c>
      <c r="N245" s="1">
        <f t="shared" ref="G245:N245" si="197">N243/$F245</f>
        <v>4496.8351292907228</v>
      </c>
    </row>
    <row r="246" spans="1:14" s="19" customFormat="1" x14ac:dyDescent="0.2">
      <c r="A246" s="3" t="s">
        <v>189</v>
      </c>
      <c r="B246" s="3" t="s">
        <v>527</v>
      </c>
      <c r="C246" s="17" t="s">
        <v>200</v>
      </c>
      <c r="D246" s="2" t="s">
        <v>199</v>
      </c>
      <c r="E246" s="17"/>
      <c r="F246" s="17"/>
      <c r="G246" s="18">
        <v>13.797039097585792</v>
      </c>
      <c r="H246" s="18">
        <v>0.80202592923384763</v>
      </c>
      <c r="I246" s="18">
        <v>0</v>
      </c>
      <c r="J246" s="18">
        <v>1.7676909872213173</v>
      </c>
      <c r="K246" s="18">
        <v>5.128335777716593E-2</v>
      </c>
      <c r="L246" s="18">
        <v>0.32160871521125117</v>
      </c>
      <c r="M246" s="18">
        <v>3.9027995972283347</v>
      </c>
      <c r="N246" s="18">
        <f>(N243/IC!H243)*100</f>
        <v>20.642447684257711</v>
      </c>
    </row>
    <row r="247" spans="1:14" x14ac:dyDescent="0.2">
      <c r="A247" s="3" t="s">
        <v>189</v>
      </c>
      <c r="B247" s="3" t="s">
        <v>527</v>
      </c>
      <c r="C247" s="6"/>
      <c r="D247" s="6"/>
      <c r="E247" s="17"/>
      <c r="F247" s="17"/>
      <c r="G247" s="8"/>
      <c r="H247" s="8"/>
      <c r="I247" s="8"/>
      <c r="J247" s="8"/>
      <c r="K247" s="8"/>
      <c r="L247" s="8"/>
      <c r="M247" s="8"/>
      <c r="N247" s="8"/>
    </row>
    <row r="248" spans="1:14" x14ac:dyDescent="0.2">
      <c r="A248" s="11" t="s">
        <v>116</v>
      </c>
      <c r="B248" s="11" t="s">
        <v>528</v>
      </c>
      <c r="C248" s="12"/>
      <c r="D248" s="7" t="s">
        <v>403</v>
      </c>
      <c r="E248" s="20" t="s">
        <v>402</v>
      </c>
      <c r="F248" s="20"/>
      <c r="G248" s="13"/>
      <c r="H248" s="13"/>
      <c r="I248" s="13"/>
      <c r="J248" s="13"/>
      <c r="K248" s="13"/>
      <c r="L248" s="13"/>
      <c r="M248" s="13"/>
      <c r="N248" s="13"/>
    </row>
    <row r="249" spans="1:14" s="16" customFormat="1" ht="15" x14ac:dyDescent="0.25">
      <c r="A249" s="3" t="s">
        <v>116</v>
      </c>
      <c r="B249" s="3" t="s">
        <v>528</v>
      </c>
      <c r="C249" s="14" t="s">
        <v>201</v>
      </c>
      <c r="D249" s="15" t="s">
        <v>202</v>
      </c>
      <c r="G249" s="1">
        <v>1737834.8</v>
      </c>
      <c r="H249" s="1">
        <v>25900</v>
      </c>
      <c r="I249" s="1">
        <v>0</v>
      </c>
      <c r="J249" s="1">
        <v>0</v>
      </c>
      <c r="K249" s="1">
        <v>0</v>
      </c>
      <c r="L249" s="1">
        <v>51034.35</v>
      </c>
      <c r="M249" s="1">
        <v>845056.45000000007</v>
      </c>
      <c r="N249" s="1">
        <f t="shared" ref="N249" si="198">SUM(G249:M249)</f>
        <v>2659825.6</v>
      </c>
    </row>
    <row r="250" spans="1:14" ht="15" x14ac:dyDescent="0.25">
      <c r="A250" s="3" t="s">
        <v>116</v>
      </c>
      <c r="B250" s="3" t="s">
        <v>528</v>
      </c>
      <c r="C250" s="6" t="s">
        <v>201</v>
      </c>
      <c r="D250" s="6" t="s">
        <v>697</v>
      </c>
      <c r="E250" s="17"/>
      <c r="F250" s="17">
        <v>252</v>
      </c>
      <c r="G250" s="8">
        <v>6896.1698412698415</v>
      </c>
      <c r="H250" s="8">
        <v>102.77777777777777</v>
      </c>
      <c r="I250" s="8">
        <v>0</v>
      </c>
      <c r="J250" s="8">
        <v>0</v>
      </c>
      <c r="K250" s="8">
        <v>0</v>
      </c>
      <c r="L250" s="8">
        <v>202.51726190476191</v>
      </c>
      <c r="M250" s="8">
        <v>3353.3986111111112</v>
      </c>
      <c r="N250" s="1">
        <f t="shared" ref="G250:N250" si="199">N249/$F250</f>
        <v>10554.863492063492</v>
      </c>
    </row>
    <row r="251" spans="1:14" ht="15" x14ac:dyDescent="0.25">
      <c r="A251" s="3" t="str">
        <f>A250</f>
        <v>0890</v>
      </c>
      <c r="B251" s="3" t="str">
        <f t="shared" ref="B251" si="200">B250</f>
        <v>DOLORDOLORES COUN</v>
      </c>
      <c r="C251" s="6" t="str">
        <f t="shared" ref="C251" si="201">C250</f>
        <v xml:space="preserve">$ </v>
      </c>
      <c r="D251" s="6" t="s">
        <v>698</v>
      </c>
      <c r="F251" s="17">
        <v>263</v>
      </c>
      <c r="G251" s="8">
        <v>6607.7368821292775</v>
      </c>
      <c r="H251" s="8">
        <v>98.479087452471489</v>
      </c>
      <c r="I251" s="8">
        <v>0</v>
      </c>
      <c r="J251" s="8">
        <v>0</v>
      </c>
      <c r="K251" s="8">
        <v>0</v>
      </c>
      <c r="L251" s="8">
        <v>194.04695817490494</v>
      </c>
      <c r="M251" s="8">
        <v>3213.1423954372626</v>
      </c>
      <c r="N251" s="1">
        <f t="shared" ref="G251:N251" si="202">N249/$F251</f>
        <v>10113.405323193916</v>
      </c>
    </row>
    <row r="252" spans="1:14" s="19" customFormat="1" x14ac:dyDescent="0.2">
      <c r="A252" s="3" t="s">
        <v>116</v>
      </c>
      <c r="B252" s="3" t="s">
        <v>528</v>
      </c>
      <c r="C252" s="17" t="s">
        <v>200</v>
      </c>
      <c r="D252" s="2" t="s">
        <v>199</v>
      </c>
      <c r="E252" s="17"/>
      <c r="F252" s="17"/>
      <c r="G252" s="18">
        <v>24.549810443602883</v>
      </c>
      <c r="H252" s="18">
        <v>0.36588062944148353</v>
      </c>
      <c r="I252" s="18">
        <v>0</v>
      </c>
      <c r="J252" s="18">
        <v>0</v>
      </c>
      <c r="K252" s="18">
        <v>0</v>
      </c>
      <c r="L252" s="18">
        <v>0.72094517765007626</v>
      </c>
      <c r="M252" s="18">
        <v>11.937829569095969</v>
      </c>
      <c r="N252" s="18">
        <f>(N249/IC!H249)*100</f>
        <v>37.574465819790412</v>
      </c>
    </row>
    <row r="253" spans="1:14" x14ac:dyDescent="0.2">
      <c r="A253" s="3" t="s">
        <v>116</v>
      </c>
      <c r="B253" s="3" t="s">
        <v>528</v>
      </c>
      <c r="C253" s="6"/>
      <c r="D253" s="6"/>
      <c r="E253" s="17"/>
      <c r="F253" s="17"/>
      <c r="G253" s="8"/>
      <c r="H253" s="8"/>
      <c r="I253" s="8"/>
      <c r="J253" s="8"/>
      <c r="K253" s="8"/>
      <c r="L253" s="8"/>
      <c r="M253" s="8"/>
      <c r="N253" s="8"/>
    </row>
    <row r="254" spans="1:14" x14ac:dyDescent="0.2">
      <c r="A254" s="11" t="s">
        <v>24</v>
      </c>
      <c r="B254" s="11" t="s">
        <v>529</v>
      </c>
      <c r="C254" s="12"/>
      <c r="D254" s="7" t="s">
        <v>401</v>
      </c>
      <c r="E254" s="20" t="s">
        <v>400</v>
      </c>
      <c r="F254" s="20"/>
      <c r="G254" s="13"/>
      <c r="H254" s="13"/>
      <c r="I254" s="13"/>
      <c r="J254" s="13"/>
      <c r="K254" s="13"/>
      <c r="L254" s="13"/>
      <c r="M254" s="13"/>
      <c r="N254" s="13"/>
    </row>
    <row r="255" spans="1:14" s="16" customFormat="1" ht="15" x14ac:dyDescent="0.25">
      <c r="A255" s="3" t="s">
        <v>24</v>
      </c>
      <c r="B255" s="3" t="s">
        <v>529</v>
      </c>
      <c r="C255" s="14" t="s">
        <v>201</v>
      </c>
      <c r="D255" s="15" t="s">
        <v>202</v>
      </c>
      <c r="G255" s="1">
        <v>341554363.70999998</v>
      </c>
      <c r="H255" s="1">
        <v>935940</v>
      </c>
      <c r="I255" s="1">
        <v>21763064.23</v>
      </c>
      <c r="J255" s="1">
        <v>789059.86</v>
      </c>
      <c r="K255" s="1">
        <v>797109.65</v>
      </c>
      <c r="L255" s="1">
        <v>4821666.51</v>
      </c>
      <c r="M255" s="1">
        <v>34519428.799999997</v>
      </c>
      <c r="N255" s="1">
        <f t="shared" ref="N255" si="203">SUM(G255:M255)</f>
        <v>405180632.75999999</v>
      </c>
    </row>
    <row r="256" spans="1:14" ht="15" x14ac:dyDescent="0.25">
      <c r="A256" s="3" t="s">
        <v>24</v>
      </c>
      <c r="B256" s="3" t="s">
        <v>529</v>
      </c>
      <c r="C256" s="6" t="s">
        <v>201</v>
      </c>
      <c r="D256" s="6" t="s">
        <v>697</v>
      </c>
      <c r="E256" s="17"/>
      <c r="F256" s="17">
        <v>63157.880000000005</v>
      </c>
      <c r="G256" s="8">
        <v>5407.9453539289152</v>
      </c>
      <c r="H256" s="8">
        <v>14.819053457779139</v>
      </c>
      <c r="I256" s="8">
        <v>344.58193071078381</v>
      </c>
      <c r="J256" s="8">
        <v>12.493450698471829</v>
      </c>
      <c r="K256" s="8">
        <v>12.620905736544671</v>
      </c>
      <c r="L256" s="8">
        <v>76.343070888383195</v>
      </c>
      <c r="M256" s="8">
        <v>546.55775019680834</v>
      </c>
      <c r="N256" s="1">
        <f t="shared" ref="G256:N256" si="204">N255/$F256</f>
        <v>6415.3615156176866</v>
      </c>
    </row>
    <row r="257" spans="1:14" ht="15" x14ac:dyDescent="0.25">
      <c r="A257" s="3" t="str">
        <f>A256</f>
        <v>0900</v>
      </c>
      <c r="B257" s="3" t="str">
        <f t="shared" ref="B257" si="205">B256</f>
        <v>DOUGLDOUGLAS COUN</v>
      </c>
      <c r="C257" s="6" t="str">
        <f t="shared" ref="C257" si="206">C256</f>
        <v xml:space="preserve">$ </v>
      </c>
      <c r="D257" s="6" t="s">
        <v>698</v>
      </c>
      <c r="F257" s="17">
        <v>62872</v>
      </c>
      <c r="G257" s="8">
        <v>5432.5353688446367</v>
      </c>
      <c r="H257" s="8">
        <v>14.886435933324851</v>
      </c>
      <c r="I257" s="8">
        <v>346.14875031810664</v>
      </c>
      <c r="J257" s="8">
        <v>12.550258620689656</v>
      </c>
      <c r="K257" s="8">
        <v>12.678293198880265</v>
      </c>
      <c r="L257" s="8">
        <v>76.690204065402725</v>
      </c>
      <c r="M257" s="8">
        <v>549.04295711922634</v>
      </c>
      <c r="N257" s="1">
        <f t="shared" ref="G257:N257" si="207">N255/$F257</f>
        <v>6444.5322681002672</v>
      </c>
    </row>
    <row r="258" spans="1:14" s="19" customFormat="1" x14ac:dyDescent="0.2">
      <c r="A258" s="3" t="s">
        <v>24</v>
      </c>
      <c r="B258" s="3" t="s">
        <v>529</v>
      </c>
      <c r="C258" s="17" t="s">
        <v>200</v>
      </c>
      <c r="D258" s="2" t="s">
        <v>199</v>
      </c>
      <c r="E258" s="17"/>
      <c r="F258" s="17"/>
      <c r="G258" s="18">
        <v>35.930392760731017</v>
      </c>
      <c r="H258" s="18">
        <v>9.8457801666476011E-2</v>
      </c>
      <c r="I258" s="18">
        <v>2.2894025916320686</v>
      </c>
      <c r="J258" s="18">
        <v>8.3006495286938611E-2</v>
      </c>
      <c r="K258" s="18">
        <v>8.3853306650142234E-2</v>
      </c>
      <c r="L258" s="18">
        <v>0.50722341703898699</v>
      </c>
      <c r="M258" s="18">
        <v>3.631330079311109</v>
      </c>
      <c r="N258" s="18">
        <f>(N255/IC!H255)*100</f>
        <v>42.623666452316741</v>
      </c>
    </row>
    <row r="259" spans="1:14" x14ac:dyDescent="0.2">
      <c r="A259" s="3" t="s">
        <v>24</v>
      </c>
      <c r="B259" s="3" t="s">
        <v>529</v>
      </c>
      <c r="C259" s="6"/>
      <c r="D259" s="6"/>
      <c r="E259" s="17"/>
      <c r="F259" s="17"/>
      <c r="G259" s="8"/>
      <c r="H259" s="8"/>
      <c r="I259" s="8"/>
      <c r="J259" s="8"/>
      <c r="K259" s="8"/>
      <c r="L259" s="8"/>
      <c r="M259" s="8"/>
      <c r="N259" s="8"/>
    </row>
    <row r="260" spans="1:14" x14ac:dyDescent="0.2">
      <c r="A260" s="11" t="s">
        <v>29</v>
      </c>
      <c r="B260" s="11" t="s">
        <v>530</v>
      </c>
      <c r="C260" s="12"/>
      <c r="D260" s="7" t="s">
        <v>399</v>
      </c>
      <c r="E260" s="20" t="s">
        <v>398</v>
      </c>
      <c r="F260" s="20"/>
      <c r="G260" s="13"/>
      <c r="H260" s="13"/>
      <c r="I260" s="13"/>
      <c r="J260" s="13"/>
      <c r="K260" s="13"/>
      <c r="L260" s="13"/>
      <c r="M260" s="13"/>
      <c r="N260" s="13"/>
    </row>
    <row r="261" spans="1:14" s="16" customFormat="1" ht="15" x14ac:dyDescent="0.25">
      <c r="A261" s="3" t="s">
        <v>29</v>
      </c>
      <c r="B261" s="3" t="s">
        <v>530</v>
      </c>
      <c r="C261" s="14" t="s">
        <v>201</v>
      </c>
      <c r="D261" s="15" t="s">
        <v>202</v>
      </c>
      <c r="G261" s="1">
        <v>24371919.68</v>
      </c>
      <c r="H261" s="1">
        <v>35247</v>
      </c>
      <c r="I261" s="1">
        <v>2159814.2000000002</v>
      </c>
      <c r="J261" s="1">
        <v>452576.38</v>
      </c>
      <c r="K261" s="1">
        <v>87920.27</v>
      </c>
      <c r="L261" s="1">
        <v>456704.98</v>
      </c>
      <c r="M261" s="1">
        <v>1502148.93</v>
      </c>
      <c r="N261" s="1">
        <f t="shared" ref="N261" si="208">SUM(G261:M261)</f>
        <v>29066331.439999998</v>
      </c>
    </row>
    <row r="262" spans="1:14" ht="15" x14ac:dyDescent="0.25">
      <c r="A262" s="3" t="s">
        <v>29</v>
      </c>
      <c r="B262" s="3" t="s">
        <v>530</v>
      </c>
      <c r="C262" s="6" t="s">
        <v>201</v>
      </c>
      <c r="D262" s="6" t="s">
        <v>697</v>
      </c>
      <c r="E262" s="17"/>
      <c r="F262" s="17">
        <v>6574.8</v>
      </c>
      <c r="G262" s="8">
        <v>3706.8686013262759</v>
      </c>
      <c r="H262" s="8">
        <v>5.3609235261909109</v>
      </c>
      <c r="I262" s="8">
        <v>328.49884407130259</v>
      </c>
      <c r="J262" s="8">
        <v>68.835003346109389</v>
      </c>
      <c r="K262" s="8">
        <v>13.372310944819615</v>
      </c>
      <c r="L262" s="8">
        <v>69.462946401411443</v>
      </c>
      <c r="M262" s="8">
        <v>228.47066526738453</v>
      </c>
      <c r="N262" s="1">
        <f t="shared" ref="G262:N262" si="209">N261/$F262</f>
        <v>4420.8692948834941</v>
      </c>
    </row>
    <row r="263" spans="1:14" ht="15" x14ac:dyDescent="0.25">
      <c r="A263" s="3" t="str">
        <f>A262</f>
        <v>0910</v>
      </c>
      <c r="B263" s="3" t="str">
        <f t="shared" ref="B263" si="210">B262</f>
        <v>EAGLEEAGLE COUNTY</v>
      </c>
      <c r="C263" s="6" t="str">
        <f t="shared" ref="C263" si="211">C262</f>
        <v xml:space="preserve">$ </v>
      </c>
      <c r="D263" s="6" t="s">
        <v>698</v>
      </c>
      <c r="F263" s="17">
        <v>6623</v>
      </c>
      <c r="G263" s="8">
        <v>3679.8912396195078</v>
      </c>
      <c r="H263" s="8">
        <v>5.3219085006794504</v>
      </c>
      <c r="I263" s="8">
        <v>326.10813830590371</v>
      </c>
      <c r="J263" s="8">
        <v>68.334044994715384</v>
      </c>
      <c r="K263" s="8">
        <v>13.274991695606221</v>
      </c>
      <c r="L263" s="8">
        <v>68.957418088479542</v>
      </c>
      <c r="M263" s="8">
        <v>226.80793145100407</v>
      </c>
      <c r="N263" s="1">
        <f t="shared" ref="G263:N263" si="212">N261/$F263</f>
        <v>4388.6956726558956</v>
      </c>
    </row>
    <row r="264" spans="1:14" s="19" customFormat="1" x14ac:dyDescent="0.2">
      <c r="A264" s="3" t="s">
        <v>29</v>
      </c>
      <c r="B264" s="3" t="s">
        <v>530</v>
      </c>
      <c r="C264" s="17" t="s">
        <v>200</v>
      </c>
      <c r="D264" s="2" t="s">
        <v>199</v>
      </c>
      <c r="E264" s="17"/>
      <c r="F264" s="17"/>
      <c r="G264" s="18">
        <v>18.25158465907047</v>
      </c>
      <c r="H264" s="18">
        <v>2.6395688682913667E-2</v>
      </c>
      <c r="I264" s="18">
        <v>1.6174364693771452</v>
      </c>
      <c r="J264" s="18">
        <v>0.33892431218883973</v>
      </c>
      <c r="K264" s="18">
        <v>6.5841520578707805E-2</v>
      </c>
      <c r="L264" s="18">
        <v>0.34201612823832706</v>
      </c>
      <c r="M264" s="18">
        <v>1.1249256819488715</v>
      </c>
      <c r="N264" s="18">
        <f>(N261/IC!H261)*100</f>
        <v>21.767124460085274</v>
      </c>
    </row>
    <row r="265" spans="1:14" x14ac:dyDescent="0.2">
      <c r="A265" s="3" t="s">
        <v>29</v>
      </c>
      <c r="B265" s="3" t="s">
        <v>530</v>
      </c>
      <c r="C265" s="6"/>
      <c r="D265" s="6"/>
      <c r="E265" s="17"/>
      <c r="F265" s="17"/>
      <c r="G265" s="8"/>
      <c r="H265" s="8"/>
      <c r="I265" s="8"/>
      <c r="J265" s="8"/>
      <c r="K265" s="8"/>
      <c r="L265" s="8"/>
      <c r="M265" s="8"/>
      <c r="N265" s="8"/>
    </row>
    <row r="266" spans="1:14" x14ac:dyDescent="0.2">
      <c r="A266" s="11" t="s">
        <v>156</v>
      </c>
      <c r="B266" s="11" t="s">
        <v>531</v>
      </c>
      <c r="C266" s="12"/>
      <c r="D266" s="7" t="s">
        <v>394</v>
      </c>
      <c r="E266" s="20" t="s">
        <v>703</v>
      </c>
      <c r="F266" s="20"/>
      <c r="G266" s="13"/>
      <c r="H266" s="13"/>
      <c r="I266" s="13"/>
      <c r="J266" s="13"/>
      <c r="K266" s="13"/>
      <c r="L266" s="13"/>
      <c r="M266" s="13"/>
      <c r="N266" s="13"/>
    </row>
    <row r="267" spans="1:14" s="16" customFormat="1" ht="15" x14ac:dyDescent="0.25">
      <c r="A267" s="3" t="s">
        <v>156</v>
      </c>
      <c r="B267" s="3" t="s">
        <v>531</v>
      </c>
      <c r="C267" s="14" t="s">
        <v>201</v>
      </c>
      <c r="D267" s="15" t="s">
        <v>202</v>
      </c>
      <c r="G267" s="1">
        <v>12954236.27</v>
      </c>
      <c r="H267" s="1">
        <v>7288</v>
      </c>
      <c r="I267" s="1">
        <v>1012765.12</v>
      </c>
      <c r="J267" s="1">
        <v>8873.86</v>
      </c>
      <c r="K267" s="1">
        <v>69211.86</v>
      </c>
      <c r="L267" s="1">
        <v>244365.8</v>
      </c>
      <c r="M267" s="1">
        <v>1714429.4799999997</v>
      </c>
      <c r="N267" s="1">
        <f t="shared" ref="N267" si="213">SUM(G267:M267)</f>
        <v>16011170.389999999</v>
      </c>
    </row>
    <row r="268" spans="1:14" ht="15" x14ac:dyDescent="0.25">
      <c r="A268" s="3" t="s">
        <v>156</v>
      </c>
      <c r="B268" s="3" t="s">
        <v>531</v>
      </c>
      <c r="C268" s="6" t="s">
        <v>201</v>
      </c>
      <c r="D268" s="6" t="s">
        <v>697</v>
      </c>
      <c r="E268" s="17"/>
      <c r="F268" s="17">
        <v>2310.6999999999998</v>
      </c>
      <c r="G268" s="8">
        <v>5606.1956420132428</v>
      </c>
      <c r="H268" s="8">
        <v>3.1540225905569743</v>
      </c>
      <c r="I268" s="8">
        <v>438.29364261911979</v>
      </c>
      <c r="J268" s="8">
        <v>3.8403340978924141</v>
      </c>
      <c r="K268" s="8">
        <v>29.952767559613971</v>
      </c>
      <c r="L268" s="8">
        <v>105.75401393517116</v>
      </c>
      <c r="M268" s="8">
        <v>741.95242999956713</v>
      </c>
      <c r="N268" s="1">
        <f t="shared" ref="G268:N268" si="214">N267/$F268</f>
        <v>6929.1428528151646</v>
      </c>
    </row>
    <row r="269" spans="1:14" ht="15" x14ac:dyDescent="0.25">
      <c r="A269" s="3" t="str">
        <f>A268</f>
        <v>0920</v>
      </c>
      <c r="B269" s="3" t="str">
        <f t="shared" ref="B269" si="215">B268</f>
        <v>ELBERELIZABETH C-</v>
      </c>
      <c r="C269" s="6" t="str">
        <f t="shared" ref="C269" si="216">C268</f>
        <v xml:space="preserve">$ </v>
      </c>
      <c r="D269" s="6" t="s">
        <v>698</v>
      </c>
      <c r="F269" s="17">
        <v>2474</v>
      </c>
      <c r="G269" s="8">
        <v>5236.1504729183507</v>
      </c>
      <c r="H269" s="8">
        <v>2.9458367016976554</v>
      </c>
      <c r="I269" s="8">
        <v>409.36342764753437</v>
      </c>
      <c r="J269" s="8">
        <v>3.5868472109943412</v>
      </c>
      <c r="K269" s="8">
        <v>27.975691188358933</v>
      </c>
      <c r="L269" s="8">
        <v>98.773565076798704</v>
      </c>
      <c r="M269" s="8">
        <v>692.97877122069508</v>
      </c>
      <c r="N269" s="1">
        <f t="shared" ref="G269:N269" si="217">N267/$F269</f>
        <v>6471.7746119644298</v>
      </c>
    </row>
    <row r="270" spans="1:14" s="19" customFormat="1" x14ac:dyDescent="0.2">
      <c r="A270" s="3" t="s">
        <v>156</v>
      </c>
      <c r="B270" s="3" t="s">
        <v>531</v>
      </c>
      <c r="C270" s="17" t="s">
        <v>200</v>
      </c>
      <c r="D270" s="2" t="s">
        <v>199</v>
      </c>
      <c r="E270" s="17"/>
      <c r="F270" s="17"/>
      <c r="G270" s="18">
        <v>40.143486423183788</v>
      </c>
      <c r="H270" s="18">
        <v>2.2584560212916625E-2</v>
      </c>
      <c r="I270" s="18">
        <v>3.1384268433289968</v>
      </c>
      <c r="J270" s="18">
        <v>2.7498933245196529E-2</v>
      </c>
      <c r="K270" s="18">
        <v>0.21447851531530676</v>
      </c>
      <c r="L270" s="18">
        <v>0.7572577008887954</v>
      </c>
      <c r="M270" s="18">
        <v>5.3127930600794917</v>
      </c>
      <c r="N270" s="18">
        <f>(N267/IC!H267)*100</f>
        <v>49.616526036254491</v>
      </c>
    </row>
    <row r="271" spans="1:14" x14ac:dyDescent="0.2">
      <c r="A271" s="3" t="s">
        <v>156</v>
      </c>
      <c r="B271" s="3" t="s">
        <v>531</v>
      </c>
      <c r="C271" s="6"/>
      <c r="D271" s="6"/>
      <c r="E271" s="17"/>
      <c r="F271" s="17"/>
      <c r="G271" s="8"/>
      <c r="H271" s="8"/>
      <c r="I271" s="8"/>
      <c r="J271" s="8"/>
      <c r="K271" s="8"/>
      <c r="L271" s="8"/>
      <c r="M271" s="8"/>
      <c r="N271" s="8"/>
    </row>
    <row r="272" spans="1:14" x14ac:dyDescent="0.2">
      <c r="A272" s="11" t="s">
        <v>134</v>
      </c>
      <c r="B272" s="11" t="s">
        <v>532</v>
      </c>
      <c r="C272" s="12"/>
      <c r="D272" s="7" t="s">
        <v>394</v>
      </c>
      <c r="E272" s="20" t="s">
        <v>397</v>
      </c>
      <c r="F272" s="20"/>
      <c r="G272" s="13"/>
      <c r="H272" s="13"/>
      <c r="I272" s="13"/>
      <c r="J272" s="13"/>
      <c r="K272" s="13"/>
      <c r="L272" s="13"/>
      <c r="M272" s="13"/>
      <c r="N272" s="13"/>
    </row>
    <row r="273" spans="1:14" s="16" customFormat="1" ht="15" x14ac:dyDescent="0.25">
      <c r="A273" s="3" t="s">
        <v>134</v>
      </c>
      <c r="B273" s="3" t="s">
        <v>532</v>
      </c>
      <c r="C273" s="14" t="s">
        <v>201</v>
      </c>
      <c r="D273" s="15" t="s">
        <v>202</v>
      </c>
      <c r="G273" s="1">
        <v>2579291.67</v>
      </c>
      <c r="H273" s="1">
        <v>0</v>
      </c>
      <c r="I273" s="1">
        <v>0</v>
      </c>
      <c r="J273" s="1">
        <v>3086.56</v>
      </c>
      <c r="K273" s="1">
        <v>0</v>
      </c>
      <c r="L273" s="1">
        <v>44910.79</v>
      </c>
      <c r="M273" s="1">
        <v>493563.03</v>
      </c>
      <c r="N273" s="1">
        <f t="shared" ref="N273" si="218">SUM(G273:M273)</f>
        <v>3120852.05</v>
      </c>
    </row>
    <row r="274" spans="1:14" ht="15" x14ac:dyDescent="0.25">
      <c r="A274" s="3" t="s">
        <v>134</v>
      </c>
      <c r="B274" s="3" t="s">
        <v>532</v>
      </c>
      <c r="C274" s="6" t="s">
        <v>201</v>
      </c>
      <c r="D274" s="6" t="s">
        <v>697</v>
      </c>
      <c r="E274" s="17"/>
      <c r="F274" s="17">
        <v>284.5</v>
      </c>
      <c r="G274" s="8">
        <v>9066.0515641476268</v>
      </c>
      <c r="H274" s="8">
        <v>0</v>
      </c>
      <c r="I274" s="8">
        <v>0</v>
      </c>
      <c r="J274" s="8">
        <v>10.849068541300527</v>
      </c>
      <c r="K274" s="8">
        <v>0</v>
      </c>
      <c r="L274" s="8">
        <v>157.85866432337434</v>
      </c>
      <c r="M274" s="8">
        <v>1734.8436906854131</v>
      </c>
      <c r="N274" s="1">
        <f t="shared" ref="G274:N274" si="219">N273/$F274</f>
        <v>10969.602987697715</v>
      </c>
    </row>
    <row r="275" spans="1:14" ht="15" x14ac:dyDescent="0.25">
      <c r="A275" s="3" t="str">
        <f>A274</f>
        <v>0930</v>
      </c>
      <c r="B275" s="3" t="str">
        <f t="shared" ref="B275" si="220">B274</f>
        <v>ELBERKIOWA C-2</v>
      </c>
      <c r="C275" s="6" t="str">
        <f t="shared" ref="C275" si="221">C274</f>
        <v xml:space="preserve">$ </v>
      </c>
      <c r="D275" s="6" t="s">
        <v>698</v>
      </c>
      <c r="F275" s="17">
        <v>309</v>
      </c>
      <c r="G275" s="8">
        <v>8347.2222330097084</v>
      </c>
      <c r="H275" s="8">
        <v>0</v>
      </c>
      <c r="I275" s="8">
        <v>0</v>
      </c>
      <c r="J275" s="8">
        <v>9.9888673139158577</v>
      </c>
      <c r="K275" s="8">
        <v>0</v>
      </c>
      <c r="L275" s="8">
        <v>145.34236245954693</v>
      </c>
      <c r="M275" s="8">
        <v>1597.291359223301</v>
      </c>
      <c r="N275" s="1">
        <f t="shared" ref="G275:N275" si="222">N273/$F275</f>
        <v>10099.844822006471</v>
      </c>
    </row>
    <row r="276" spans="1:14" s="19" customFormat="1" x14ac:dyDescent="0.2">
      <c r="A276" s="3" t="s">
        <v>134</v>
      </c>
      <c r="B276" s="3" t="s">
        <v>532</v>
      </c>
      <c r="C276" s="17" t="s">
        <v>200</v>
      </c>
      <c r="D276" s="2" t="s">
        <v>199</v>
      </c>
      <c r="E276" s="17"/>
      <c r="F276" s="17"/>
      <c r="G276" s="18">
        <v>46.595103861432541</v>
      </c>
      <c r="H276" s="18">
        <v>0</v>
      </c>
      <c r="I276" s="18">
        <v>0</v>
      </c>
      <c r="J276" s="18">
        <v>5.575894554590765E-2</v>
      </c>
      <c r="K276" s="18">
        <v>0</v>
      </c>
      <c r="L276" s="18">
        <v>0.81131690102693421</v>
      </c>
      <c r="M276" s="18">
        <v>8.9162543780918515</v>
      </c>
      <c r="N276" s="18">
        <f>(N273/IC!H273)*100</f>
        <v>56.378434086097229</v>
      </c>
    </row>
    <row r="277" spans="1:14" x14ac:dyDescent="0.2">
      <c r="A277" s="3" t="s">
        <v>134</v>
      </c>
      <c r="B277" s="3" t="s">
        <v>532</v>
      </c>
      <c r="C277" s="6"/>
      <c r="D277" s="6"/>
      <c r="E277" s="17"/>
      <c r="F277" s="17"/>
      <c r="G277" s="8"/>
      <c r="H277" s="8"/>
      <c r="I277" s="8"/>
      <c r="J277" s="8"/>
      <c r="K277" s="8"/>
      <c r="L277" s="8"/>
      <c r="M277" s="8"/>
      <c r="N277" s="8"/>
    </row>
    <row r="278" spans="1:14" x14ac:dyDescent="0.2">
      <c r="A278" s="11" t="s">
        <v>88</v>
      </c>
      <c r="B278" s="11" t="s">
        <v>533</v>
      </c>
      <c r="C278" s="12"/>
      <c r="D278" s="7" t="s">
        <v>394</v>
      </c>
      <c r="E278" s="20" t="s">
        <v>396</v>
      </c>
      <c r="F278" s="20"/>
      <c r="G278" s="13"/>
      <c r="H278" s="13"/>
      <c r="I278" s="13"/>
      <c r="J278" s="13"/>
      <c r="K278" s="13"/>
      <c r="L278" s="13"/>
      <c r="M278" s="13"/>
      <c r="N278" s="13"/>
    </row>
    <row r="279" spans="1:14" s="16" customFormat="1" ht="15" x14ac:dyDescent="0.25">
      <c r="A279" s="3" t="s">
        <v>88</v>
      </c>
      <c r="B279" s="3" t="s">
        <v>533</v>
      </c>
      <c r="C279" s="14" t="s">
        <v>201</v>
      </c>
      <c r="D279" s="15" t="s">
        <v>202</v>
      </c>
      <c r="G279" s="1">
        <v>3117226.88</v>
      </c>
      <c r="H279" s="1">
        <v>27560</v>
      </c>
      <c r="I279" s="1">
        <v>0</v>
      </c>
      <c r="J279" s="1">
        <v>3086.56</v>
      </c>
      <c r="K279" s="1">
        <v>0</v>
      </c>
      <c r="L279" s="1">
        <v>63614.69</v>
      </c>
      <c r="M279" s="1">
        <v>387971.2</v>
      </c>
      <c r="N279" s="1">
        <f t="shared" ref="N279" si="223">SUM(G279:M279)</f>
        <v>3599459.33</v>
      </c>
    </row>
    <row r="280" spans="1:14" ht="15" x14ac:dyDescent="0.25">
      <c r="A280" s="3" t="s">
        <v>88</v>
      </c>
      <c r="B280" s="3" t="s">
        <v>533</v>
      </c>
      <c r="C280" s="6" t="s">
        <v>201</v>
      </c>
      <c r="D280" s="6" t="s">
        <v>697</v>
      </c>
      <c r="E280" s="17"/>
      <c r="F280" s="17">
        <v>337.5</v>
      </c>
      <c r="G280" s="8">
        <v>9236.2277925925919</v>
      </c>
      <c r="H280" s="8">
        <v>81.659259259259258</v>
      </c>
      <c r="I280" s="8">
        <v>0</v>
      </c>
      <c r="J280" s="8">
        <v>9.1453629629629631</v>
      </c>
      <c r="K280" s="8">
        <v>0</v>
      </c>
      <c r="L280" s="8">
        <v>188.48797037037039</v>
      </c>
      <c r="M280" s="8">
        <v>1149.5442962962964</v>
      </c>
      <c r="N280" s="1">
        <f t="shared" ref="G280:N280" si="224">N279/$F280</f>
        <v>10665.064681481481</v>
      </c>
    </row>
    <row r="281" spans="1:14" ht="15" x14ac:dyDescent="0.25">
      <c r="A281" s="3" t="str">
        <f>A280</f>
        <v>0940</v>
      </c>
      <c r="B281" s="3" t="str">
        <f t="shared" ref="B281" si="225">B280</f>
        <v>ELBERBIG SANDY 10</v>
      </c>
      <c r="C281" s="6" t="str">
        <f t="shared" ref="C281" si="226">C280</f>
        <v xml:space="preserve">$ </v>
      </c>
      <c r="D281" s="6" t="s">
        <v>698</v>
      </c>
      <c r="F281" s="17">
        <v>361</v>
      </c>
      <c r="G281" s="8">
        <v>8634.9775069252082</v>
      </c>
      <c r="H281" s="8">
        <v>76.343490304709135</v>
      </c>
      <c r="I281" s="8">
        <v>0</v>
      </c>
      <c r="J281" s="8">
        <v>8.5500277008310253</v>
      </c>
      <c r="K281" s="8">
        <v>0</v>
      </c>
      <c r="L281" s="8">
        <v>176.21797783933519</v>
      </c>
      <c r="M281" s="8">
        <v>1074.7124653739613</v>
      </c>
      <c r="N281" s="1">
        <f t="shared" ref="G281:N281" si="227">N279/$F281</f>
        <v>9970.8014681440454</v>
      </c>
    </row>
    <row r="282" spans="1:14" s="19" customFormat="1" x14ac:dyDescent="0.2">
      <c r="A282" s="3" t="s">
        <v>88</v>
      </c>
      <c r="B282" s="3" t="s">
        <v>533</v>
      </c>
      <c r="C282" s="17" t="s">
        <v>200</v>
      </c>
      <c r="D282" s="2" t="s">
        <v>199</v>
      </c>
      <c r="E282" s="17"/>
      <c r="F282" s="17"/>
      <c r="G282" s="18">
        <v>52.176116811094616</v>
      </c>
      <c r="H282" s="18">
        <v>0.46129904388408444</v>
      </c>
      <c r="I282" s="18">
        <v>0</v>
      </c>
      <c r="J282" s="18">
        <v>5.1662814836388231E-2</v>
      </c>
      <c r="K282" s="18">
        <v>0</v>
      </c>
      <c r="L282" s="18">
        <v>1.0647821362112637</v>
      </c>
      <c r="M282" s="18">
        <v>6.4938586217184646</v>
      </c>
      <c r="N282" s="18">
        <f>(N279/IC!H279)*100</f>
        <v>60.247719427744819</v>
      </c>
    </row>
    <row r="283" spans="1:14" x14ac:dyDescent="0.2">
      <c r="A283" s="3" t="s">
        <v>88</v>
      </c>
      <c r="B283" s="3" t="s">
        <v>533</v>
      </c>
      <c r="C283" s="6"/>
      <c r="D283" s="6"/>
      <c r="E283" s="17"/>
      <c r="F283" s="17"/>
      <c r="G283" s="8"/>
      <c r="H283" s="8"/>
      <c r="I283" s="8"/>
      <c r="J283" s="8"/>
      <c r="K283" s="8"/>
      <c r="L283" s="8"/>
      <c r="M283" s="8"/>
      <c r="N283" s="8"/>
    </row>
    <row r="284" spans="1:14" x14ac:dyDescent="0.2">
      <c r="A284" s="11" t="s">
        <v>74</v>
      </c>
      <c r="B284" s="11" t="s">
        <v>534</v>
      </c>
      <c r="C284" s="12"/>
      <c r="D284" s="7" t="s">
        <v>394</v>
      </c>
      <c r="E284" s="20" t="s">
        <v>395</v>
      </c>
      <c r="F284" s="20"/>
      <c r="G284" s="13"/>
      <c r="H284" s="13"/>
      <c r="I284" s="13"/>
      <c r="J284" s="13"/>
      <c r="K284" s="13"/>
      <c r="L284" s="13"/>
      <c r="M284" s="13"/>
      <c r="N284" s="13"/>
    </row>
    <row r="285" spans="1:14" s="16" customFormat="1" ht="15" x14ac:dyDescent="0.25">
      <c r="A285" s="3" t="s">
        <v>74</v>
      </c>
      <c r="B285" s="3" t="s">
        <v>534</v>
      </c>
      <c r="C285" s="14" t="s">
        <v>201</v>
      </c>
      <c r="D285" s="15" t="s">
        <v>202</v>
      </c>
      <c r="G285" s="1">
        <v>2874815.1700000004</v>
      </c>
      <c r="H285" s="1">
        <v>5664</v>
      </c>
      <c r="I285" s="1">
        <v>0</v>
      </c>
      <c r="J285" s="1">
        <v>385.82</v>
      </c>
      <c r="K285" s="1">
        <v>0</v>
      </c>
      <c r="L285" s="1">
        <v>24084.71</v>
      </c>
      <c r="M285" s="1">
        <v>287065.18</v>
      </c>
      <c r="N285" s="1">
        <f t="shared" ref="N285" si="228">SUM(G285:M285)</f>
        <v>3192014.8800000004</v>
      </c>
    </row>
    <row r="286" spans="1:14" ht="15" x14ac:dyDescent="0.25">
      <c r="A286" s="3" t="s">
        <v>74</v>
      </c>
      <c r="B286" s="3" t="s">
        <v>534</v>
      </c>
      <c r="C286" s="6" t="s">
        <v>201</v>
      </c>
      <c r="D286" s="6" t="s">
        <v>697</v>
      </c>
      <c r="E286" s="17"/>
      <c r="F286" s="17">
        <v>256.3</v>
      </c>
      <c r="G286" s="8">
        <v>11216.602301989857</v>
      </c>
      <c r="H286" s="8">
        <v>22.099102614124071</v>
      </c>
      <c r="I286" s="8">
        <v>0</v>
      </c>
      <c r="J286" s="8">
        <v>1.5053452984783455</v>
      </c>
      <c r="K286" s="8">
        <v>0</v>
      </c>
      <c r="L286" s="8">
        <v>93.970776433866561</v>
      </c>
      <c r="M286" s="8">
        <v>1120.0358174014825</v>
      </c>
      <c r="N286" s="1">
        <f t="shared" ref="G286:N286" si="229">N285/$F286</f>
        <v>12454.213343737809</v>
      </c>
    </row>
    <row r="287" spans="1:14" ht="15" x14ac:dyDescent="0.25">
      <c r="A287" s="3" t="str">
        <f>A286</f>
        <v>0950</v>
      </c>
      <c r="B287" s="3" t="str">
        <f t="shared" ref="B287" si="230">B286</f>
        <v>ELBERELBERT 200</v>
      </c>
      <c r="C287" s="6" t="str">
        <f t="shared" ref="C287" si="231">C286</f>
        <v xml:space="preserve">$ </v>
      </c>
      <c r="D287" s="6" t="s">
        <v>698</v>
      </c>
      <c r="F287" s="17">
        <v>281</v>
      </c>
      <c r="G287" s="8">
        <v>10230.658967971533</v>
      </c>
      <c r="H287" s="8">
        <v>20.156583629893237</v>
      </c>
      <c r="I287" s="8">
        <v>0</v>
      </c>
      <c r="J287" s="8">
        <v>1.3730249110320285</v>
      </c>
      <c r="K287" s="8">
        <v>0</v>
      </c>
      <c r="L287" s="8">
        <v>85.710711743772237</v>
      </c>
      <c r="M287" s="8">
        <v>1021.5842704626334</v>
      </c>
      <c r="N287" s="1">
        <f t="shared" ref="G287:N287" si="232">N285/$F287</f>
        <v>11359.483558718863</v>
      </c>
    </row>
    <row r="288" spans="1:14" s="19" customFormat="1" x14ac:dyDescent="0.2">
      <c r="A288" s="3" t="s">
        <v>74</v>
      </c>
      <c r="B288" s="3" t="s">
        <v>534</v>
      </c>
      <c r="C288" s="17" t="s">
        <v>200</v>
      </c>
      <c r="D288" s="2" t="s">
        <v>199</v>
      </c>
      <c r="E288" s="17"/>
      <c r="F288" s="17"/>
      <c r="G288" s="18">
        <v>61.1538259108329</v>
      </c>
      <c r="H288" s="18">
        <v>0.12048610066258886</v>
      </c>
      <c r="I288" s="18">
        <v>0</v>
      </c>
      <c r="J288" s="18">
        <v>8.2072647170974636E-3</v>
      </c>
      <c r="K288" s="18">
        <v>0</v>
      </c>
      <c r="L288" s="18">
        <v>0.51233629828553329</v>
      </c>
      <c r="M288" s="18">
        <v>6.1065261606998922</v>
      </c>
      <c r="N288" s="18">
        <f>(N285/IC!H285)*100</f>
        <v>67.901381735198015</v>
      </c>
    </row>
    <row r="289" spans="1:14" x14ac:dyDescent="0.2">
      <c r="A289" s="3" t="s">
        <v>74</v>
      </c>
      <c r="B289" s="3" t="s">
        <v>534</v>
      </c>
      <c r="C289" s="6"/>
      <c r="D289" s="6"/>
      <c r="E289" s="17"/>
      <c r="F289" s="17"/>
      <c r="G289" s="8"/>
      <c r="H289" s="8"/>
      <c r="I289" s="8"/>
      <c r="J289" s="8"/>
      <c r="K289" s="8"/>
      <c r="L289" s="8"/>
      <c r="M289" s="8"/>
      <c r="N289" s="8"/>
    </row>
    <row r="290" spans="1:14" x14ac:dyDescent="0.2">
      <c r="A290" s="11" t="s">
        <v>78</v>
      </c>
      <c r="B290" s="11" t="s">
        <v>535</v>
      </c>
      <c r="C290" s="12"/>
      <c r="D290" s="7" t="s">
        <v>394</v>
      </c>
      <c r="E290" s="20" t="s">
        <v>393</v>
      </c>
      <c r="F290" s="20"/>
      <c r="G290" s="13"/>
      <c r="H290" s="13"/>
      <c r="I290" s="13"/>
      <c r="J290" s="13"/>
      <c r="K290" s="13"/>
      <c r="L290" s="13"/>
      <c r="M290" s="13"/>
      <c r="N290" s="13"/>
    </row>
    <row r="291" spans="1:14" s="16" customFormat="1" ht="15" x14ac:dyDescent="0.25">
      <c r="A291" s="3" t="s">
        <v>78</v>
      </c>
      <c r="B291" s="3" t="s">
        <v>535</v>
      </c>
      <c r="C291" s="14" t="s">
        <v>201</v>
      </c>
      <c r="D291" s="15" t="s">
        <v>202</v>
      </c>
      <c r="G291" s="1">
        <v>816657.35</v>
      </c>
      <c r="H291" s="1">
        <v>0</v>
      </c>
      <c r="I291" s="1">
        <v>0</v>
      </c>
      <c r="J291" s="1">
        <v>1929.1</v>
      </c>
      <c r="K291" s="1">
        <v>0</v>
      </c>
      <c r="L291" s="1">
        <v>21753.46</v>
      </c>
      <c r="M291" s="1">
        <v>376518.14</v>
      </c>
      <c r="N291" s="1">
        <f t="shared" ref="N291" si="233">SUM(G291:M291)</f>
        <v>1216858.0499999998</v>
      </c>
    </row>
    <row r="292" spans="1:14" ht="15" x14ac:dyDescent="0.25">
      <c r="A292" s="3" t="s">
        <v>78</v>
      </c>
      <c r="B292" s="3" t="s">
        <v>535</v>
      </c>
      <c r="C292" s="6" t="s">
        <v>201</v>
      </c>
      <c r="D292" s="6" t="s">
        <v>697</v>
      </c>
      <c r="E292" s="17"/>
      <c r="F292" s="17">
        <v>72.5</v>
      </c>
      <c r="G292" s="8">
        <v>11264.239310344827</v>
      </c>
      <c r="H292" s="8">
        <v>0</v>
      </c>
      <c r="I292" s="8">
        <v>0</v>
      </c>
      <c r="J292" s="8">
        <v>26.608275862068965</v>
      </c>
      <c r="K292" s="8">
        <v>0</v>
      </c>
      <c r="L292" s="8">
        <v>300.04772413793103</v>
      </c>
      <c r="M292" s="8">
        <v>5193.3536551724137</v>
      </c>
      <c r="N292" s="1">
        <f t="shared" ref="G292:N292" si="234">N291/$F292</f>
        <v>16784.248965517239</v>
      </c>
    </row>
    <row r="293" spans="1:14" ht="15" x14ac:dyDescent="0.25">
      <c r="A293" s="3" t="str">
        <f>A292</f>
        <v>0960</v>
      </c>
      <c r="B293" s="3" t="str">
        <f t="shared" ref="B293" si="235">B292</f>
        <v>ELBERAGATE 300</v>
      </c>
      <c r="C293" s="6" t="str">
        <f t="shared" ref="C293" si="236">C292</f>
        <v xml:space="preserve">$ </v>
      </c>
      <c r="D293" s="6" t="s">
        <v>698</v>
      </c>
      <c r="F293" s="17">
        <v>81</v>
      </c>
      <c r="G293" s="8">
        <v>10082.189506172839</v>
      </c>
      <c r="H293" s="8">
        <v>0</v>
      </c>
      <c r="I293" s="8">
        <v>0</v>
      </c>
      <c r="J293" s="8">
        <v>23.816049382716049</v>
      </c>
      <c r="K293" s="8">
        <v>0</v>
      </c>
      <c r="L293" s="8">
        <v>268.56123456790124</v>
      </c>
      <c r="M293" s="8">
        <v>4648.3720987654324</v>
      </c>
      <c r="N293" s="1">
        <f t="shared" ref="G293:N293" si="237">N291/$F293</f>
        <v>15022.938888888886</v>
      </c>
    </row>
    <row r="294" spans="1:14" s="19" customFormat="1" x14ac:dyDescent="0.2">
      <c r="A294" s="3" t="s">
        <v>78</v>
      </c>
      <c r="B294" s="3" t="s">
        <v>535</v>
      </c>
      <c r="C294" s="17" t="s">
        <v>200</v>
      </c>
      <c r="D294" s="2" t="s">
        <v>199</v>
      </c>
      <c r="E294" s="17"/>
      <c r="F294" s="17"/>
      <c r="G294" s="18">
        <v>40.443828606118878</v>
      </c>
      <c r="H294" s="18">
        <v>0</v>
      </c>
      <c r="I294" s="18">
        <v>0</v>
      </c>
      <c r="J294" s="18">
        <v>9.5536016132180684E-2</v>
      </c>
      <c r="K294" s="18">
        <v>0</v>
      </c>
      <c r="L294" s="18">
        <v>1.0773100956356576</v>
      </c>
      <c r="M294" s="18">
        <v>18.646541442692794</v>
      </c>
      <c r="N294" s="18">
        <f>(N291/IC!H291)*100</f>
        <v>60.263216160579503</v>
      </c>
    </row>
    <row r="295" spans="1:14" x14ac:dyDescent="0.2">
      <c r="A295" s="3" t="s">
        <v>78</v>
      </c>
      <c r="B295" s="3" t="s">
        <v>535</v>
      </c>
      <c r="C295" s="6"/>
      <c r="D295" s="6"/>
      <c r="E295" s="17"/>
      <c r="F295" s="17"/>
      <c r="G295" s="8"/>
      <c r="H295" s="8"/>
      <c r="I295" s="8"/>
      <c r="J295" s="8"/>
      <c r="K295" s="8"/>
      <c r="L295" s="8"/>
      <c r="M295" s="8"/>
      <c r="N295" s="8"/>
    </row>
    <row r="296" spans="1:14" x14ac:dyDescent="0.2">
      <c r="A296" s="11" t="s">
        <v>34</v>
      </c>
      <c r="B296" s="11" t="s">
        <v>536</v>
      </c>
      <c r="C296" s="12"/>
      <c r="D296" s="7" t="s">
        <v>379</v>
      </c>
      <c r="E296" s="20" t="s">
        <v>392</v>
      </c>
      <c r="F296" s="20"/>
      <c r="G296" s="13"/>
      <c r="H296" s="13"/>
      <c r="I296" s="13"/>
      <c r="J296" s="13"/>
      <c r="K296" s="13"/>
      <c r="L296" s="13"/>
      <c r="M296" s="13"/>
      <c r="N296" s="13"/>
    </row>
    <row r="297" spans="1:14" s="16" customFormat="1" ht="15" x14ac:dyDescent="0.25">
      <c r="A297" s="3" t="s">
        <v>34</v>
      </c>
      <c r="B297" s="3" t="s">
        <v>536</v>
      </c>
      <c r="C297" s="14" t="s">
        <v>201</v>
      </c>
      <c r="D297" s="15" t="s">
        <v>202</v>
      </c>
      <c r="G297" s="1">
        <v>3457261</v>
      </c>
      <c r="H297" s="1">
        <v>81153</v>
      </c>
      <c r="I297" s="1">
        <v>0</v>
      </c>
      <c r="J297" s="1">
        <v>3086.56</v>
      </c>
      <c r="K297" s="1">
        <v>0</v>
      </c>
      <c r="L297" s="1">
        <v>88056.27</v>
      </c>
      <c r="M297" s="1">
        <v>474459.45</v>
      </c>
      <c r="N297" s="1">
        <f t="shared" ref="N297" si="238">SUM(G297:M297)</f>
        <v>4104016.2800000003</v>
      </c>
    </row>
    <row r="298" spans="1:14" ht="15" x14ac:dyDescent="0.25">
      <c r="A298" s="3" t="s">
        <v>34</v>
      </c>
      <c r="B298" s="3" t="s">
        <v>536</v>
      </c>
      <c r="C298" s="6" t="s">
        <v>201</v>
      </c>
      <c r="D298" s="6" t="s">
        <v>697</v>
      </c>
      <c r="E298" s="17"/>
      <c r="F298" s="17">
        <v>437.5</v>
      </c>
      <c r="G298" s="8">
        <v>7902.3108571428575</v>
      </c>
      <c r="H298" s="8">
        <v>185.49257142857144</v>
      </c>
      <c r="I298" s="8">
        <v>0</v>
      </c>
      <c r="J298" s="8">
        <v>7.0549942857142858</v>
      </c>
      <c r="K298" s="8">
        <v>0</v>
      </c>
      <c r="L298" s="8">
        <v>201.27147428571431</v>
      </c>
      <c r="M298" s="8">
        <v>1084.4787428571428</v>
      </c>
      <c r="N298" s="1">
        <f t="shared" ref="G298:N298" si="239">N297/$F298</f>
        <v>9380.6086400000004</v>
      </c>
    </row>
    <row r="299" spans="1:14" ht="15" x14ac:dyDescent="0.25">
      <c r="A299" s="3" t="str">
        <f>A298</f>
        <v>0970</v>
      </c>
      <c r="B299" s="3" t="str">
        <f t="shared" ref="B299" si="240">B298</f>
        <v>EL PACALHAN RJ-1</v>
      </c>
      <c r="C299" s="6" t="str">
        <f t="shared" ref="C299" si="241">C298</f>
        <v xml:space="preserve">$ </v>
      </c>
      <c r="D299" s="6" t="s">
        <v>698</v>
      </c>
      <c r="F299" s="17">
        <v>424</v>
      </c>
      <c r="G299" s="8">
        <v>8153.9174528301883</v>
      </c>
      <c r="H299" s="8">
        <v>191.39858490566039</v>
      </c>
      <c r="I299" s="8">
        <v>0</v>
      </c>
      <c r="J299" s="8">
        <v>7.2796226415094338</v>
      </c>
      <c r="K299" s="8">
        <v>0</v>
      </c>
      <c r="L299" s="8">
        <v>207.67988207547171</v>
      </c>
      <c r="M299" s="8">
        <v>1119.0081367924529</v>
      </c>
      <c r="N299" s="1">
        <f t="shared" ref="G299:N299" si="242">N297/$F299</f>
        <v>9679.2836792452836</v>
      </c>
    </row>
    <row r="300" spans="1:14" s="19" customFormat="1" x14ac:dyDescent="0.2">
      <c r="A300" s="3" t="s">
        <v>34</v>
      </c>
      <c r="B300" s="3" t="s">
        <v>536</v>
      </c>
      <c r="C300" s="17" t="s">
        <v>200</v>
      </c>
      <c r="D300" s="2" t="s">
        <v>199</v>
      </c>
      <c r="E300" s="17"/>
      <c r="F300" s="17"/>
      <c r="G300" s="18">
        <v>46.069554714921381</v>
      </c>
      <c r="H300" s="18">
        <v>1.0814001528319717</v>
      </c>
      <c r="I300" s="18">
        <v>0</v>
      </c>
      <c r="J300" s="18">
        <v>4.1129797490235119E-2</v>
      </c>
      <c r="K300" s="18">
        <v>0</v>
      </c>
      <c r="L300" s="18">
        <v>1.1733893243110343</v>
      </c>
      <c r="M300" s="18">
        <v>6.3223851458673517</v>
      </c>
      <c r="N300" s="18">
        <f>(N297/IC!H297)*100</f>
        <v>54.687859135421981</v>
      </c>
    </row>
    <row r="301" spans="1:14" x14ac:dyDescent="0.2">
      <c r="A301" s="3" t="s">
        <v>34</v>
      </c>
      <c r="B301" s="3" t="s">
        <v>536</v>
      </c>
      <c r="C301" s="6"/>
      <c r="D301" s="6"/>
      <c r="E301" s="17"/>
      <c r="F301" s="17"/>
      <c r="G301" s="8"/>
      <c r="H301" s="8"/>
      <c r="I301" s="8"/>
      <c r="J301" s="8"/>
      <c r="K301" s="8"/>
      <c r="L301" s="8"/>
      <c r="M301" s="8"/>
      <c r="N301" s="8"/>
    </row>
    <row r="302" spans="1:14" x14ac:dyDescent="0.2">
      <c r="A302" s="11" t="s">
        <v>93</v>
      </c>
      <c r="B302" s="11" t="s">
        <v>537</v>
      </c>
      <c r="C302" s="12"/>
      <c r="D302" s="7" t="s">
        <v>379</v>
      </c>
      <c r="E302" s="20" t="s">
        <v>391</v>
      </c>
      <c r="F302" s="20"/>
      <c r="G302" s="13"/>
      <c r="H302" s="13"/>
      <c r="I302" s="13"/>
      <c r="J302" s="13"/>
      <c r="K302" s="13"/>
      <c r="L302" s="13"/>
      <c r="M302" s="13"/>
      <c r="N302" s="13"/>
    </row>
    <row r="303" spans="1:14" s="16" customFormat="1" ht="15" x14ac:dyDescent="0.25">
      <c r="A303" s="3" t="s">
        <v>93</v>
      </c>
      <c r="B303" s="3" t="s">
        <v>537</v>
      </c>
      <c r="C303" s="14" t="s">
        <v>201</v>
      </c>
      <c r="D303" s="15" t="s">
        <v>202</v>
      </c>
      <c r="G303" s="1">
        <v>108383392.65000001</v>
      </c>
      <c r="H303" s="1">
        <v>89163</v>
      </c>
      <c r="I303" s="1">
        <v>4771788.8899999997</v>
      </c>
      <c r="J303" s="1">
        <v>391626.62</v>
      </c>
      <c r="K303" s="1">
        <v>251462</v>
      </c>
      <c r="L303" s="1">
        <v>668803.82999999996</v>
      </c>
      <c r="M303" s="1">
        <v>11856877.710000001</v>
      </c>
      <c r="N303" s="1">
        <f t="shared" ref="N303" si="243">SUM(G303:M303)</f>
        <v>126413114.70000002</v>
      </c>
    </row>
    <row r="304" spans="1:14" ht="15" x14ac:dyDescent="0.25">
      <c r="A304" s="3" t="s">
        <v>93</v>
      </c>
      <c r="B304" s="3" t="s">
        <v>537</v>
      </c>
      <c r="C304" s="6" t="s">
        <v>201</v>
      </c>
      <c r="D304" s="6" t="s">
        <v>697</v>
      </c>
      <c r="E304" s="17"/>
      <c r="F304" s="17">
        <v>12991.6</v>
      </c>
      <c r="G304" s="8">
        <v>8342.5746366883213</v>
      </c>
      <c r="H304" s="8">
        <v>6.8631269435635334</v>
      </c>
      <c r="I304" s="8">
        <v>367.29801487114747</v>
      </c>
      <c r="J304" s="8">
        <v>30.144602666338248</v>
      </c>
      <c r="K304" s="8">
        <v>19.355737553496105</v>
      </c>
      <c r="L304" s="8">
        <v>51.479712275624244</v>
      </c>
      <c r="M304" s="8">
        <v>912.65723313525666</v>
      </c>
      <c r="N304" s="1">
        <f t="shared" ref="G304:N304" si="244">N303/$F304</f>
        <v>9730.3730641337497</v>
      </c>
    </row>
    <row r="305" spans="1:14" ht="15" x14ac:dyDescent="0.25">
      <c r="A305" s="3" t="str">
        <f>A304</f>
        <v>0980</v>
      </c>
      <c r="B305" s="3" t="str">
        <f t="shared" ref="B305" si="245">B304</f>
        <v>EL PAHARRISON 2</v>
      </c>
      <c r="C305" s="6" t="str">
        <f t="shared" ref="C305" si="246">C304</f>
        <v xml:space="preserve">$ </v>
      </c>
      <c r="D305" s="6" t="s">
        <v>698</v>
      </c>
      <c r="F305" s="17">
        <v>12606</v>
      </c>
      <c r="G305" s="8">
        <v>8597.7623869585914</v>
      </c>
      <c r="H305" s="8">
        <v>7.0730604474059975</v>
      </c>
      <c r="I305" s="8">
        <v>378.53315008726003</v>
      </c>
      <c r="J305" s="8">
        <v>31.066684118673646</v>
      </c>
      <c r="K305" s="8">
        <v>19.947802633666509</v>
      </c>
      <c r="L305" s="8">
        <v>53.054405045216562</v>
      </c>
      <c r="M305" s="8">
        <v>940.57414802475023</v>
      </c>
      <c r="N305" s="1">
        <f t="shared" ref="G305:N305" si="247">N303/$F305</f>
        <v>10028.011637315565</v>
      </c>
    </row>
    <row r="306" spans="1:14" s="19" customFormat="1" x14ac:dyDescent="0.2">
      <c r="A306" s="3" t="s">
        <v>93</v>
      </c>
      <c r="B306" s="3" t="s">
        <v>537</v>
      </c>
      <c r="C306" s="17" t="s">
        <v>200</v>
      </c>
      <c r="D306" s="2" t="s">
        <v>199</v>
      </c>
      <c r="E306" s="17"/>
      <c r="F306" s="17"/>
      <c r="G306" s="18">
        <v>50.950562873564927</v>
      </c>
      <c r="H306" s="18">
        <v>4.1915139639206241E-2</v>
      </c>
      <c r="I306" s="18">
        <v>2.243197264035115</v>
      </c>
      <c r="J306" s="18">
        <v>0.1841019757492498</v>
      </c>
      <c r="K306" s="18">
        <v>0.11821119571968285</v>
      </c>
      <c r="L306" s="18">
        <v>0.31440178017435427</v>
      </c>
      <c r="M306" s="18">
        <v>5.5738667933968351</v>
      </c>
      <c r="N306" s="18">
        <f>(N303/IC!H303)*100</f>
        <v>59.42625702227938</v>
      </c>
    </row>
    <row r="307" spans="1:14" x14ac:dyDescent="0.2">
      <c r="A307" s="3" t="s">
        <v>93</v>
      </c>
      <c r="B307" s="3" t="s">
        <v>537</v>
      </c>
      <c r="C307" s="6"/>
      <c r="D307" s="6"/>
      <c r="E307" s="17"/>
      <c r="F307" s="17"/>
      <c r="G307" s="8"/>
      <c r="H307" s="8"/>
      <c r="I307" s="8"/>
      <c r="J307" s="8"/>
      <c r="K307" s="8"/>
      <c r="L307" s="8"/>
      <c r="M307" s="8"/>
      <c r="N307" s="8"/>
    </row>
    <row r="308" spans="1:14" x14ac:dyDescent="0.2">
      <c r="A308" s="11" t="s">
        <v>167</v>
      </c>
      <c r="B308" s="11" t="s">
        <v>538</v>
      </c>
      <c r="C308" s="12"/>
      <c r="D308" s="7" t="s">
        <v>379</v>
      </c>
      <c r="E308" s="20" t="s">
        <v>390</v>
      </c>
      <c r="F308" s="20"/>
      <c r="G308" s="13"/>
      <c r="H308" s="13"/>
      <c r="I308" s="13"/>
      <c r="J308" s="13"/>
      <c r="K308" s="13"/>
      <c r="L308" s="13"/>
      <c r="M308" s="13"/>
      <c r="N308" s="13"/>
    </row>
    <row r="309" spans="1:14" s="16" customFormat="1" ht="15" x14ac:dyDescent="0.25">
      <c r="A309" s="3" t="s">
        <v>167</v>
      </c>
      <c r="B309" s="3" t="s">
        <v>538</v>
      </c>
      <c r="C309" s="14" t="s">
        <v>201</v>
      </c>
      <c r="D309" s="15" t="s">
        <v>202</v>
      </c>
      <c r="G309" s="1">
        <v>65909441.520000003</v>
      </c>
      <c r="H309" s="1">
        <v>466081</v>
      </c>
      <c r="I309" s="1">
        <v>3157438.82</v>
      </c>
      <c r="J309" s="1">
        <v>57489.42</v>
      </c>
      <c r="K309" s="1">
        <v>122346.98</v>
      </c>
      <c r="L309" s="1">
        <v>865326.96</v>
      </c>
      <c r="M309" s="1">
        <v>6764900.0700000003</v>
      </c>
      <c r="N309" s="1">
        <f t="shared" ref="N309" si="248">SUM(G309:M309)</f>
        <v>77343024.770000011</v>
      </c>
    </row>
    <row r="310" spans="1:14" ht="15" x14ac:dyDescent="0.25">
      <c r="A310" s="3" t="s">
        <v>167</v>
      </c>
      <c r="B310" s="3" t="s">
        <v>538</v>
      </c>
      <c r="C310" s="6" t="s">
        <v>201</v>
      </c>
      <c r="D310" s="6" t="s">
        <v>697</v>
      </c>
      <c r="E310" s="17"/>
      <c r="F310" s="17">
        <v>9311</v>
      </c>
      <c r="G310" s="8">
        <v>7078.6641091182473</v>
      </c>
      <c r="H310" s="8">
        <v>50.057029320158954</v>
      </c>
      <c r="I310" s="8">
        <v>339.10845451616365</v>
      </c>
      <c r="J310" s="8">
        <v>6.1743550639029108</v>
      </c>
      <c r="K310" s="8">
        <v>13.14004725593384</v>
      </c>
      <c r="L310" s="8">
        <v>92.935985393620442</v>
      </c>
      <c r="M310" s="8">
        <v>726.54925034904954</v>
      </c>
      <c r="N310" s="1">
        <f t="shared" ref="G310:N310" si="249">N309/$F310</f>
        <v>8306.6292310170775</v>
      </c>
    </row>
    <row r="311" spans="1:14" ht="15" x14ac:dyDescent="0.25">
      <c r="A311" s="3" t="str">
        <f>A310</f>
        <v>0990</v>
      </c>
      <c r="B311" s="3" t="str">
        <f t="shared" ref="B311" si="250">B310</f>
        <v>EL PAWIDEFIELD 3</v>
      </c>
      <c r="C311" s="6" t="str">
        <f t="shared" ref="C311" si="251">C310</f>
        <v xml:space="preserve">$ </v>
      </c>
      <c r="D311" s="6" t="s">
        <v>698</v>
      </c>
      <c r="F311" s="17">
        <v>9612</v>
      </c>
      <c r="G311" s="8">
        <v>6856.9955805243453</v>
      </c>
      <c r="H311" s="8">
        <v>48.489492301290056</v>
      </c>
      <c r="I311" s="8">
        <v>328.48926550145649</v>
      </c>
      <c r="J311" s="8">
        <v>5.9810049937578027</v>
      </c>
      <c r="K311" s="8">
        <v>12.728566375364128</v>
      </c>
      <c r="L311" s="8">
        <v>90.025692883895132</v>
      </c>
      <c r="M311" s="8">
        <v>703.79734394506875</v>
      </c>
      <c r="N311" s="1">
        <f t="shared" ref="G311:N311" si="252">N309/$F311</f>
        <v>8046.5069465251781</v>
      </c>
    </row>
    <row r="312" spans="1:14" s="19" customFormat="1" x14ac:dyDescent="0.2">
      <c r="A312" s="3" t="s">
        <v>167</v>
      </c>
      <c r="B312" s="3" t="s">
        <v>538</v>
      </c>
      <c r="C312" s="17" t="s">
        <v>200</v>
      </c>
      <c r="D312" s="2" t="s">
        <v>199</v>
      </c>
      <c r="E312" s="17"/>
      <c r="F312" s="17"/>
      <c r="G312" s="18">
        <v>48.8937003526556</v>
      </c>
      <c r="H312" s="18">
        <v>0.34575357078622804</v>
      </c>
      <c r="I312" s="18">
        <v>2.3422875992671965</v>
      </c>
      <c r="J312" s="18">
        <v>4.2647463096391384E-2</v>
      </c>
      <c r="K312" s="18">
        <v>9.0760844595491399E-2</v>
      </c>
      <c r="L312" s="18">
        <v>0.64192680310416328</v>
      </c>
      <c r="M312" s="18">
        <v>5.0184160161313249</v>
      </c>
      <c r="N312" s="18">
        <f>(N309/IC!H309)*100</f>
        <v>57.375492649636406</v>
      </c>
    </row>
    <row r="313" spans="1:14" x14ac:dyDescent="0.2">
      <c r="A313" s="3" t="s">
        <v>167</v>
      </c>
      <c r="B313" s="3" t="s">
        <v>538</v>
      </c>
      <c r="C313" s="6"/>
      <c r="D313" s="6"/>
      <c r="E313" s="17"/>
      <c r="F313" s="17"/>
      <c r="G313" s="8"/>
      <c r="H313" s="8"/>
      <c r="I313" s="8"/>
      <c r="J313" s="8"/>
      <c r="K313" s="8"/>
      <c r="L313" s="8"/>
      <c r="M313" s="8"/>
      <c r="N313" s="8"/>
    </row>
    <row r="314" spans="1:14" x14ac:dyDescent="0.2">
      <c r="A314" s="11" t="s">
        <v>13</v>
      </c>
      <c r="B314" s="11" t="s">
        <v>539</v>
      </c>
      <c r="C314" s="12"/>
      <c r="D314" s="7" t="s">
        <v>379</v>
      </c>
      <c r="E314" s="20" t="s">
        <v>389</v>
      </c>
      <c r="F314" s="20"/>
      <c r="G314" s="13"/>
      <c r="H314" s="13"/>
      <c r="I314" s="13"/>
      <c r="J314" s="13"/>
      <c r="K314" s="13"/>
      <c r="L314" s="13"/>
      <c r="M314" s="13"/>
      <c r="N314" s="13"/>
    </row>
    <row r="315" spans="1:14" s="16" customFormat="1" ht="15" x14ac:dyDescent="0.25">
      <c r="A315" s="3" t="s">
        <v>13</v>
      </c>
      <c r="B315" s="3" t="s">
        <v>539</v>
      </c>
      <c r="C315" s="14" t="s">
        <v>201</v>
      </c>
      <c r="D315" s="15" t="s">
        <v>202</v>
      </c>
      <c r="G315" s="1">
        <v>69479986.840000004</v>
      </c>
      <c r="H315" s="1">
        <v>219304</v>
      </c>
      <c r="I315" s="1">
        <v>4435622.1100000003</v>
      </c>
      <c r="J315" s="1">
        <v>163042.36000000002</v>
      </c>
      <c r="K315" s="1">
        <v>115066.95999999999</v>
      </c>
      <c r="L315" s="1">
        <v>985256.63</v>
      </c>
      <c r="M315" s="1">
        <v>5743290.4300000006</v>
      </c>
      <c r="N315" s="1">
        <f t="shared" ref="N315" si="253">SUM(G315:M315)</f>
        <v>81141569.329999998</v>
      </c>
    </row>
    <row r="316" spans="1:14" ht="15" x14ac:dyDescent="0.25">
      <c r="A316" s="3" t="s">
        <v>13</v>
      </c>
      <c r="B316" s="3" t="s">
        <v>539</v>
      </c>
      <c r="C316" s="6" t="s">
        <v>201</v>
      </c>
      <c r="D316" s="6" t="s">
        <v>697</v>
      </c>
      <c r="E316" s="17"/>
      <c r="F316" s="17">
        <v>8139</v>
      </c>
      <c r="G316" s="8">
        <v>8536.6736503255925</v>
      </c>
      <c r="H316" s="8">
        <v>26.94483351763116</v>
      </c>
      <c r="I316" s="8">
        <v>544.98367244133192</v>
      </c>
      <c r="J316" s="8">
        <v>20.032234918294634</v>
      </c>
      <c r="K316" s="8">
        <v>14.137726993488142</v>
      </c>
      <c r="L316" s="8">
        <v>121.05376950485318</v>
      </c>
      <c r="M316" s="8">
        <v>705.65062415530167</v>
      </c>
      <c r="N316" s="1">
        <f t="shared" ref="G316:N316" si="254">N315/$F316</f>
        <v>9969.4765118564937</v>
      </c>
    </row>
    <row r="317" spans="1:14" ht="15" x14ac:dyDescent="0.25">
      <c r="A317" s="3" t="str">
        <f>A316</f>
        <v>1000</v>
      </c>
      <c r="B317" s="3" t="str">
        <f t="shared" ref="B317" si="255">B316</f>
        <v>EL PAFOUNTAIN 8</v>
      </c>
      <c r="C317" s="6" t="str">
        <f t="shared" ref="C317" si="256">C316</f>
        <v xml:space="preserve">$ </v>
      </c>
      <c r="D317" s="6" t="s">
        <v>698</v>
      </c>
      <c r="F317" s="17">
        <v>8201</v>
      </c>
      <c r="G317" s="8">
        <v>8472.1359395195705</v>
      </c>
      <c r="H317" s="8">
        <v>26.74112913059383</v>
      </c>
      <c r="I317" s="8">
        <v>540.86356663821493</v>
      </c>
      <c r="J317" s="8">
        <v>19.880790147542985</v>
      </c>
      <c r="K317" s="8">
        <v>14.030845018900132</v>
      </c>
      <c r="L317" s="8">
        <v>120.13859651262041</v>
      </c>
      <c r="M317" s="8">
        <v>700.31586757712478</v>
      </c>
      <c r="N317" s="1">
        <f t="shared" ref="G317:N317" si="257">N315/$F317</f>
        <v>9894.1067345445681</v>
      </c>
    </row>
    <row r="318" spans="1:14" s="19" customFormat="1" x14ac:dyDescent="0.2">
      <c r="A318" s="3" t="s">
        <v>13</v>
      </c>
      <c r="B318" s="3" t="s">
        <v>539</v>
      </c>
      <c r="C318" s="17" t="s">
        <v>200</v>
      </c>
      <c r="D318" s="2" t="s">
        <v>199</v>
      </c>
      <c r="E318" s="17"/>
      <c r="F318" s="17"/>
      <c r="G318" s="18">
        <v>49.889848263576503</v>
      </c>
      <c r="H318" s="18">
        <v>0.15747042826577745</v>
      </c>
      <c r="I318" s="18">
        <v>3.1849820946578791</v>
      </c>
      <c r="J318" s="18">
        <v>0.11707196519289691</v>
      </c>
      <c r="K318" s="18">
        <v>8.2623406187032983E-2</v>
      </c>
      <c r="L318" s="18">
        <v>0.70745988891126765</v>
      </c>
      <c r="M318" s="18">
        <v>4.1239485083119378</v>
      </c>
      <c r="N318" s="18">
        <f>(N315/IC!H315)*100</f>
        <v>58.263404555103293</v>
      </c>
    </row>
    <row r="319" spans="1:14" x14ac:dyDescent="0.2">
      <c r="A319" s="3" t="s">
        <v>13</v>
      </c>
      <c r="B319" s="3" t="s">
        <v>539</v>
      </c>
      <c r="C319" s="6"/>
      <c r="D319" s="6"/>
      <c r="E319" s="17"/>
      <c r="F319" s="17"/>
      <c r="G319" s="8"/>
      <c r="H319" s="8"/>
      <c r="I319" s="8"/>
      <c r="J319" s="8"/>
      <c r="K319" s="8"/>
      <c r="L319" s="8"/>
      <c r="M319" s="8"/>
      <c r="N319" s="8"/>
    </row>
    <row r="320" spans="1:14" x14ac:dyDescent="0.2">
      <c r="A320" s="11" t="s">
        <v>0</v>
      </c>
      <c r="B320" s="11" t="s">
        <v>540</v>
      </c>
      <c r="C320" s="12"/>
      <c r="D320" s="7" t="s">
        <v>379</v>
      </c>
      <c r="E320" s="20" t="s">
        <v>388</v>
      </c>
      <c r="F320" s="20"/>
      <c r="G320" s="13"/>
      <c r="H320" s="13"/>
      <c r="I320" s="13"/>
      <c r="J320" s="13"/>
      <c r="K320" s="13"/>
      <c r="L320" s="13"/>
      <c r="M320" s="13"/>
      <c r="N320" s="13"/>
    </row>
    <row r="321" spans="1:14" s="16" customFormat="1" ht="15" x14ac:dyDescent="0.25">
      <c r="A321" s="3" t="s">
        <v>0</v>
      </c>
      <c r="B321" s="3" t="s">
        <v>540</v>
      </c>
      <c r="C321" s="14" t="s">
        <v>201</v>
      </c>
      <c r="D321" s="15" t="s">
        <v>202</v>
      </c>
      <c r="G321" s="1">
        <v>146947847.91999999</v>
      </c>
      <c r="H321" s="1">
        <v>683457</v>
      </c>
      <c r="I321" s="1">
        <v>7452437.29</v>
      </c>
      <c r="J321" s="1">
        <v>415549.98</v>
      </c>
      <c r="K321" s="1">
        <v>270633.33</v>
      </c>
      <c r="L321" s="1">
        <v>1185373.5</v>
      </c>
      <c r="M321" s="1">
        <v>14894235.830000002</v>
      </c>
      <c r="N321" s="1">
        <f t="shared" ref="N321" si="258">SUM(G321:M321)</f>
        <v>171849534.84999999</v>
      </c>
    </row>
    <row r="322" spans="1:14" ht="15" x14ac:dyDescent="0.25">
      <c r="A322" s="3" t="s">
        <v>0</v>
      </c>
      <c r="B322" s="3" t="s">
        <v>540</v>
      </c>
      <c r="C322" s="6" t="s">
        <v>201</v>
      </c>
      <c r="D322" s="6" t="s">
        <v>697</v>
      </c>
      <c r="E322" s="17"/>
      <c r="F322" s="17">
        <v>24008.22</v>
      </c>
      <c r="G322" s="8">
        <v>6120.7306464202666</v>
      </c>
      <c r="H322" s="8">
        <v>28.467624838492814</v>
      </c>
      <c r="I322" s="8">
        <v>310.41190433943041</v>
      </c>
      <c r="J322" s="8">
        <v>17.308654285907075</v>
      </c>
      <c r="K322" s="8">
        <v>11.272527909191103</v>
      </c>
      <c r="L322" s="8">
        <v>49.373652024181716</v>
      </c>
      <c r="M322" s="8">
        <v>620.38067920070716</v>
      </c>
      <c r="N322" s="1">
        <f t="shared" ref="G322:N322" si="259">N321/$F322</f>
        <v>7157.9456890181773</v>
      </c>
    </row>
    <row r="323" spans="1:14" ht="15" x14ac:dyDescent="0.25">
      <c r="A323" s="3" t="str">
        <f>A322</f>
        <v>1010</v>
      </c>
      <c r="B323" s="3" t="str">
        <f t="shared" ref="B323" si="260">B322</f>
        <v>EL PACOLORADO SPR</v>
      </c>
      <c r="C323" s="6" t="str">
        <f t="shared" ref="C323" si="261">C322</f>
        <v xml:space="preserve">$ </v>
      </c>
      <c r="D323" s="6" t="s">
        <v>698</v>
      </c>
      <c r="F323" s="17">
        <v>22729</v>
      </c>
      <c r="G323" s="8">
        <v>6465.2139522196303</v>
      </c>
      <c r="H323" s="8">
        <v>30.069822693475295</v>
      </c>
      <c r="I323" s="8">
        <v>327.88232170355053</v>
      </c>
      <c r="J323" s="8">
        <v>18.282809626468389</v>
      </c>
      <c r="K323" s="8">
        <v>11.90696159091909</v>
      </c>
      <c r="L323" s="8">
        <v>52.152470412248668</v>
      </c>
      <c r="M323" s="8">
        <v>655.29657398037762</v>
      </c>
      <c r="N323" s="1">
        <f t="shared" ref="G323:N323" si="262">N321/$F323</f>
        <v>7560.8049122266702</v>
      </c>
    </row>
    <row r="324" spans="1:14" s="19" customFormat="1" x14ac:dyDescent="0.2">
      <c r="A324" s="3" t="s">
        <v>0</v>
      </c>
      <c r="B324" s="3" t="s">
        <v>540</v>
      </c>
      <c r="C324" s="17" t="s">
        <v>200</v>
      </c>
      <c r="D324" s="2" t="s">
        <v>199</v>
      </c>
      <c r="E324" s="17"/>
      <c r="F324" s="17"/>
      <c r="G324" s="18">
        <v>34.728252406394212</v>
      </c>
      <c r="H324" s="18">
        <v>0.16152170678837507</v>
      </c>
      <c r="I324" s="18">
        <v>1.7612379283760828</v>
      </c>
      <c r="J324" s="18">
        <v>9.8207117675984182E-2</v>
      </c>
      <c r="K324" s="18">
        <v>6.3958899207150643E-2</v>
      </c>
      <c r="L324" s="18">
        <v>0.28013986381251482</v>
      </c>
      <c r="M324" s="18">
        <v>3.5199615960772519</v>
      </c>
      <c r="N324" s="18">
        <f>(N321/IC!H321)*100</f>
        <v>40.613279518331574</v>
      </c>
    </row>
    <row r="325" spans="1:14" x14ac:dyDescent="0.2">
      <c r="A325" s="3" t="s">
        <v>0</v>
      </c>
      <c r="B325" s="3" t="s">
        <v>540</v>
      </c>
      <c r="C325" s="6"/>
      <c r="D325" s="6"/>
      <c r="E325" s="17"/>
      <c r="F325" s="17"/>
      <c r="G325" s="8"/>
      <c r="H325" s="8"/>
      <c r="I325" s="8"/>
      <c r="J325" s="8"/>
      <c r="K325" s="8"/>
      <c r="L325" s="8"/>
      <c r="M325" s="8"/>
      <c r="N325" s="8"/>
    </row>
    <row r="326" spans="1:14" x14ac:dyDescent="0.2">
      <c r="A326" s="11" t="s">
        <v>132</v>
      </c>
      <c r="B326" s="11" t="s">
        <v>541</v>
      </c>
      <c r="C326" s="12"/>
      <c r="D326" s="7" t="s">
        <v>379</v>
      </c>
      <c r="E326" s="20" t="s">
        <v>387</v>
      </c>
      <c r="F326" s="20"/>
      <c r="G326" s="13"/>
      <c r="H326" s="13"/>
      <c r="I326" s="13"/>
      <c r="J326" s="13"/>
      <c r="K326" s="13"/>
      <c r="L326" s="13"/>
      <c r="M326" s="13"/>
      <c r="N326" s="13"/>
    </row>
    <row r="327" spans="1:14" s="16" customFormat="1" ht="15" x14ac:dyDescent="0.25">
      <c r="A327" s="3" t="s">
        <v>132</v>
      </c>
      <c r="B327" s="3" t="s">
        <v>541</v>
      </c>
      <c r="C327" s="14" t="s">
        <v>201</v>
      </c>
      <c r="D327" s="15" t="s">
        <v>202</v>
      </c>
      <c r="G327" s="1">
        <v>19224629.34</v>
      </c>
      <c r="H327" s="1">
        <v>163084</v>
      </c>
      <c r="I327" s="1">
        <v>1078757.3</v>
      </c>
      <c r="J327" s="1">
        <v>23922.66</v>
      </c>
      <c r="K327" s="1">
        <v>61651.130000000005</v>
      </c>
      <c r="L327" s="1">
        <v>74382.87</v>
      </c>
      <c r="M327" s="1">
        <v>1692760</v>
      </c>
      <c r="N327" s="1">
        <f t="shared" ref="N327" si="263">SUM(G327:M327)</f>
        <v>22319187.300000001</v>
      </c>
    </row>
    <row r="328" spans="1:14" ht="15" x14ac:dyDescent="0.25">
      <c r="A328" s="3" t="s">
        <v>132</v>
      </c>
      <c r="B328" s="3" t="s">
        <v>541</v>
      </c>
      <c r="C328" s="6" t="s">
        <v>201</v>
      </c>
      <c r="D328" s="6" t="s">
        <v>697</v>
      </c>
      <c r="E328" s="17"/>
      <c r="F328" s="17">
        <v>3649.9</v>
      </c>
      <c r="G328" s="8">
        <v>5267.1660429052845</v>
      </c>
      <c r="H328" s="8">
        <v>44.681772103345295</v>
      </c>
      <c r="I328" s="8">
        <v>295.55804268610098</v>
      </c>
      <c r="J328" s="8">
        <v>6.5543329954245317</v>
      </c>
      <c r="K328" s="8">
        <v>16.891183320090963</v>
      </c>
      <c r="L328" s="8">
        <v>20.379426833611877</v>
      </c>
      <c r="M328" s="8">
        <v>463.78256938546258</v>
      </c>
      <c r="N328" s="1">
        <f t="shared" ref="G328:N328" si="264">N327/$F328</f>
        <v>6115.0133702293215</v>
      </c>
    </row>
    <row r="329" spans="1:14" ht="15" x14ac:dyDescent="0.25">
      <c r="A329" s="3" t="str">
        <f>A328</f>
        <v>1020</v>
      </c>
      <c r="B329" s="3" t="str">
        <f t="shared" ref="B329" si="265">B328</f>
        <v>EL PACHEYENNE MOU</v>
      </c>
      <c r="C329" s="6" t="str">
        <f t="shared" ref="C329" si="266">C328</f>
        <v xml:space="preserve">$ </v>
      </c>
      <c r="D329" s="6" t="s">
        <v>698</v>
      </c>
      <c r="F329" s="17">
        <v>3723</v>
      </c>
      <c r="G329" s="8">
        <v>5163.7468009669619</v>
      </c>
      <c r="H329" s="8">
        <v>43.804458769809294</v>
      </c>
      <c r="I329" s="8">
        <v>289.75484824066615</v>
      </c>
      <c r="J329" s="8">
        <v>6.4256406124093477</v>
      </c>
      <c r="K329" s="8">
        <v>16.559529948965888</v>
      </c>
      <c r="L329" s="8">
        <v>19.979282836422239</v>
      </c>
      <c r="M329" s="8">
        <v>454.67633628793982</v>
      </c>
      <c r="N329" s="1">
        <f t="shared" ref="G329:N329" si="267">N327/$F329</f>
        <v>5994.9468976631752</v>
      </c>
    </row>
    <row r="330" spans="1:14" s="19" customFormat="1" x14ac:dyDescent="0.2">
      <c r="A330" s="3" t="s">
        <v>132</v>
      </c>
      <c r="B330" s="3" t="s">
        <v>541</v>
      </c>
      <c r="C330" s="17" t="s">
        <v>200</v>
      </c>
      <c r="D330" s="2" t="s">
        <v>199</v>
      </c>
      <c r="E330" s="17"/>
      <c r="F330" s="17"/>
      <c r="G330" s="18">
        <v>33.311314652525859</v>
      </c>
      <c r="H330" s="18">
        <v>0.2825824281297965</v>
      </c>
      <c r="I330" s="18">
        <v>1.8692076304036163</v>
      </c>
      <c r="J330" s="18">
        <v>4.1451787729780712E-2</v>
      </c>
      <c r="K330" s="18">
        <v>0.10682547651729014</v>
      </c>
      <c r="L330" s="18">
        <v>0.12888629182423167</v>
      </c>
      <c r="M330" s="18">
        <v>2.9331156400443601</v>
      </c>
      <c r="N330" s="18">
        <f>(N327/IC!H327)*100</f>
        <v>38.673383907174937</v>
      </c>
    </row>
    <row r="331" spans="1:14" x14ac:dyDescent="0.2">
      <c r="A331" s="3" t="s">
        <v>132</v>
      </c>
      <c r="B331" s="3" t="s">
        <v>541</v>
      </c>
      <c r="C331" s="6"/>
      <c r="D331" s="6"/>
      <c r="E331" s="17"/>
      <c r="F331" s="17"/>
      <c r="G331" s="8"/>
      <c r="H331" s="8"/>
      <c r="I331" s="8"/>
      <c r="J331" s="8"/>
      <c r="K331" s="8"/>
      <c r="L331" s="8"/>
      <c r="M331" s="8"/>
      <c r="N331" s="8"/>
    </row>
    <row r="332" spans="1:14" x14ac:dyDescent="0.2">
      <c r="A332" s="11" t="s">
        <v>136</v>
      </c>
      <c r="B332" s="11" t="s">
        <v>542</v>
      </c>
      <c r="C332" s="12"/>
      <c r="D332" s="7" t="s">
        <v>379</v>
      </c>
      <c r="E332" s="20" t="s">
        <v>386</v>
      </c>
      <c r="F332" s="20"/>
      <c r="G332" s="13"/>
      <c r="H332" s="13"/>
      <c r="I332" s="13"/>
      <c r="J332" s="13"/>
      <c r="K332" s="13"/>
      <c r="L332" s="13"/>
      <c r="M332" s="13"/>
      <c r="N332" s="13"/>
    </row>
    <row r="333" spans="1:14" s="16" customFormat="1" ht="15" x14ac:dyDescent="0.25">
      <c r="A333" s="3" t="s">
        <v>136</v>
      </c>
      <c r="B333" s="3" t="s">
        <v>542</v>
      </c>
      <c r="C333" s="14" t="s">
        <v>201</v>
      </c>
      <c r="D333" s="15" t="s">
        <v>202</v>
      </c>
      <c r="G333" s="1">
        <v>8816296.25</v>
      </c>
      <c r="H333" s="1">
        <v>199592</v>
      </c>
      <c r="I333" s="1">
        <v>0</v>
      </c>
      <c r="J333" s="1">
        <v>1929.24</v>
      </c>
      <c r="K333" s="1">
        <v>0</v>
      </c>
      <c r="L333" s="1">
        <v>139175.59</v>
      </c>
      <c r="M333" s="1">
        <v>1302897.1799999997</v>
      </c>
      <c r="N333" s="1">
        <f t="shared" ref="N333" si="268">SUM(G333:M333)</f>
        <v>10459890.26</v>
      </c>
    </row>
    <row r="334" spans="1:14" ht="15" x14ac:dyDescent="0.25">
      <c r="A334" s="3" t="s">
        <v>136</v>
      </c>
      <c r="B334" s="3" t="s">
        <v>542</v>
      </c>
      <c r="C334" s="6" t="s">
        <v>201</v>
      </c>
      <c r="D334" s="6" t="s">
        <v>697</v>
      </c>
      <c r="E334" s="17"/>
      <c r="F334" s="17">
        <v>1357.2</v>
      </c>
      <c r="G334" s="8">
        <v>6495.9447760094308</v>
      </c>
      <c r="H334" s="8">
        <v>147.06159740642499</v>
      </c>
      <c r="I334" s="8">
        <v>0</v>
      </c>
      <c r="J334" s="8">
        <v>1.4214854111405835</v>
      </c>
      <c r="K334" s="8">
        <v>0</v>
      </c>
      <c r="L334" s="8">
        <v>102.54611700559975</v>
      </c>
      <c r="M334" s="8">
        <v>959.98908045976987</v>
      </c>
      <c r="N334" s="1">
        <f t="shared" ref="G334:N334" si="269">N333/$F334</f>
        <v>7706.9630562923658</v>
      </c>
    </row>
    <row r="335" spans="1:14" ht="15" x14ac:dyDescent="0.25">
      <c r="A335" s="3" t="str">
        <f>A334</f>
        <v>1030</v>
      </c>
      <c r="B335" s="3" t="str">
        <f t="shared" ref="B335" si="270">B334</f>
        <v>EL PAMANITOU SPRI</v>
      </c>
      <c r="C335" s="6" t="str">
        <f t="shared" ref="C335" si="271">C334</f>
        <v xml:space="preserve">$ </v>
      </c>
      <c r="D335" s="6" t="s">
        <v>698</v>
      </c>
      <c r="F335" s="17">
        <v>1317</v>
      </c>
      <c r="G335" s="8">
        <v>6694.2264616552775</v>
      </c>
      <c r="H335" s="8">
        <v>151.55049354593774</v>
      </c>
      <c r="I335" s="8">
        <v>0</v>
      </c>
      <c r="J335" s="8">
        <v>1.464874715261959</v>
      </c>
      <c r="K335" s="8">
        <v>0</v>
      </c>
      <c r="L335" s="8">
        <v>105.67622627182992</v>
      </c>
      <c r="M335" s="8">
        <v>989.29170842824578</v>
      </c>
      <c r="N335" s="1">
        <f t="shared" ref="G335:N335" si="272">N333/$F335</f>
        <v>7942.209764616553</v>
      </c>
    </row>
    <row r="336" spans="1:14" s="19" customFormat="1" x14ac:dyDescent="0.2">
      <c r="A336" s="3" t="s">
        <v>136</v>
      </c>
      <c r="B336" s="3" t="s">
        <v>542</v>
      </c>
      <c r="C336" s="17" t="s">
        <v>200</v>
      </c>
      <c r="D336" s="2" t="s">
        <v>199</v>
      </c>
      <c r="E336" s="17"/>
      <c r="F336" s="17"/>
      <c r="G336" s="18">
        <v>39.166861204200792</v>
      </c>
      <c r="H336" s="18">
        <v>0.88669798969934166</v>
      </c>
      <c r="I336" s="18">
        <v>0</v>
      </c>
      <c r="J336" s="18">
        <v>8.5707504792153881E-3</v>
      </c>
      <c r="K336" s="18">
        <v>0</v>
      </c>
      <c r="L336" s="18">
        <v>0.61829490093901462</v>
      </c>
      <c r="M336" s="18">
        <v>5.7881894579489215</v>
      </c>
      <c r="N336" s="18">
        <f>(N333/IC!H333)*100</f>
        <v>46.468614303267287</v>
      </c>
    </row>
    <row r="337" spans="1:14" x14ac:dyDescent="0.2">
      <c r="A337" s="3" t="s">
        <v>136</v>
      </c>
      <c r="B337" s="3" t="s">
        <v>542</v>
      </c>
      <c r="C337" s="6"/>
      <c r="D337" s="6"/>
      <c r="E337" s="17"/>
      <c r="F337" s="17"/>
      <c r="G337" s="8"/>
      <c r="H337" s="8"/>
      <c r="I337" s="8"/>
      <c r="J337" s="8"/>
      <c r="K337" s="8"/>
      <c r="L337" s="8"/>
      <c r="M337" s="8"/>
      <c r="N337" s="8"/>
    </row>
    <row r="338" spans="1:14" x14ac:dyDescent="0.2">
      <c r="A338" s="11" t="s">
        <v>151</v>
      </c>
      <c r="B338" s="11" t="s">
        <v>543</v>
      </c>
      <c r="C338" s="12"/>
      <c r="D338" s="7" t="s">
        <v>379</v>
      </c>
      <c r="E338" s="20" t="s">
        <v>385</v>
      </c>
      <c r="F338" s="20"/>
      <c r="G338" s="13"/>
      <c r="H338" s="13"/>
      <c r="I338" s="13"/>
      <c r="J338" s="13"/>
      <c r="K338" s="13"/>
      <c r="L338" s="13"/>
      <c r="M338" s="13"/>
      <c r="N338" s="13"/>
    </row>
    <row r="339" spans="1:14" s="16" customFormat="1" ht="15" x14ac:dyDescent="0.25">
      <c r="A339" s="3" t="s">
        <v>151</v>
      </c>
      <c r="B339" s="3" t="s">
        <v>543</v>
      </c>
      <c r="C339" s="14" t="s">
        <v>201</v>
      </c>
      <c r="D339" s="15" t="s">
        <v>202</v>
      </c>
      <c r="G339" s="1">
        <v>165357643.21000001</v>
      </c>
      <c r="H339" s="1">
        <v>467953</v>
      </c>
      <c r="I339" s="1">
        <v>6480527.2599999998</v>
      </c>
      <c r="J339" s="1">
        <v>180837.37</v>
      </c>
      <c r="K339" s="1">
        <v>290023.03999999998</v>
      </c>
      <c r="L339" s="1">
        <v>1796870.82</v>
      </c>
      <c r="M339" s="1">
        <v>12759708.209999999</v>
      </c>
      <c r="N339" s="1">
        <f t="shared" ref="N339" si="273">SUM(G339:M339)</f>
        <v>187333562.91</v>
      </c>
    </row>
    <row r="340" spans="1:14" ht="15" x14ac:dyDescent="0.25">
      <c r="A340" s="3" t="s">
        <v>151</v>
      </c>
      <c r="B340" s="3" t="s">
        <v>543</v>
      </c>
      <c r="C340" s="6" t="s">
        <v>201</v>
      </c>
      <c r="D340" s="6" t="s">
        <v>697</v>
      </c>
      <c r="E340" s="17"/>
      <c r="F340" s="17">
        <v>25644.400000000001</v>
      </c>
      <c r="G340" s="8">
        <v>6448.0995152937876</v>
      </c>
      <c r="H340" s="8">
        <v>18.247765594047824</v>
      </c>
      <c r="I340" s="8">
        <v>252.70730685841741</v>
      </c>
      <c r="J340" s="8">
        <v>7.0517294224080107</v>
      </c>
      <c r="K340" s="8">
        <v>11.309410241612202</v>
      </c>
      <c r="L340" s="8">
        <v>70.068740933693121</v>
      </c>
      <c r="M340" s="8">
        <v>497.56314088066006</v>
      </c>
      <c r="N340" s="1">
        <f t="shared" ref="G340:N340" si="274">N339/$F340</f>
        <v>7305.0476092246254</v>
      </c>
    </row>
    <row r="341" spans="1:14" ht="15" x14ac:dyDescent="0.25">
      <c r="A341" s="3" t="str">
        <f>A340</f>
        <v>1040</v>
      </c>
      <c r="B341" s="3" t="str">
        <f t="shared" ref="B341" si="275">B340</f>
        <v>EL PAACADEMY 20</v>
      </c>
      <c r="C341" s="6" t="str">
        <f t="shared" ref="C341" si="276">C340</f>
        <v xml:space="preserve">$ </v>
      </c>
      <c r="D341" s="6" t="s">
        <v>698</v>
      </c>
      <c r="F341" s="17">
        <v>26607</v>
      </c>
      <c r="G341" s="8">
        <v>6214.8172740256323</v>
      </c>
      <c r="H341" s="8">
        <v>17.587589732025407</v>
      </c>
      <c r="I341" s="8">
        <v>243.56474837448792</v>
      </c>
      <c r="J341" s="8">
        <v>6.796608787161273</v>
      </c>
      <c r="K341" s="8">
        <v>10.900253316796331</v>
      </c>
      <c r="L341" s="8">
        <v>67.533762543691509</v>
      </c>
      <c r="M341" s="8">
        <v>479.56207802457999</v>
      </c>
      <c r="N341" s="1">
        <f t="shared" ref="G341:N341" si="277">N339/$F341</f>
        <v>7040.7623148043749</v>
      </c>
    </row>
    <row r="342" spans="1:14" s="19" customFormat="1" x14ac:dyDescent="0.2">
      <c r="A342" s="3" t="s">
        <v>151</v>
      </c>
      <c r="B342" s="3" t="s">
        <v>543</v>
      </c>
      <c r="C342" s="17" t="s">
        <v>200</v>
      </c>
      <c r="D342" s="2" t="s">
        <v>199</v>
      </c>
      <c r="E342" s="17"/>
      <c r="F342" s="17"/>
      <c r="G342" s="18">
        <v>45.47272812037864</v>
      </c>
      <c r="H342" s="18">
        <v>0.12868530978693032</v>
      </c>
      <c r="I342" s="18">
        <v>1.7821205506445021</v>
      </c>
      <c r="J342" s="18">
        <v>4.9729594594977999E-2</v>
      </c>
      <c r="K342" s="18">
        <v>7.9755241974615573E-2</v>
      </c>
      <c r="L342" s="18">
        <v>0.49413269734096277</v>
      </c>
      <c r="M342" s="18">
        <v>3.5088716255578833</v>
      </c>
      <c r="N342" s="18">
        <f>(N339/IC!H339)*100</f>
        <v>51.516023140278513</v>
      </c>
    </row>
    <row r="343" spans="1:14" x14ac:dyDescent="0.2">
      <c r="A343" s="3" t="s">
        <v>151</v>
      </c>
      <c r="B343" s="3" t="s">
        <v>543</v>
      </c>
      <c r="C343" s="6"/>
      <c r="D343" s="6"/>
      <c r="E343" s="17"/>
      <c r="F343" s="17"/>
      <c r="G343" s="8"/>
      <c r="H343" s="8"/>
      <c r="I343" s="8"/>
      <c r="J343" s="8"/>
      <c r="K343" s="8"/>
      <c r="L343" s="8"/>
      <c r="M343" s="8"/>
      <c r="N343" s="8"/>
    </row>
    <row r="344" spans="1:14" x14ac:dyDescent="0.2">
      <c r="A344" s="11" t="s">
        <v>128</v>
      </c>
      <c r="B344" s="11" t="s">
        <v>544</v>
      </c>
      <c r="C344" s="12"/>
      <c r="D344" s="7" t="s">
        <v>379</v>
      </c>
      <c r="E344" s="20" t="s">
        <v>384</v>
      </c>
      <c r="F344" s="20"/>
      <c r="G344" s="13"/>
      <c r="H344" s="13"/>
      <c r="I344" s="13"/>
      <c r="J344" s="13"/>
      <c r="K344" s="13"/>
      <c r="L344" s="13"/>
      <c r="M344" s="13"/>
      <c r="N344" s="13"/>
    </row>
    <row r="345" spans="1:14" s="16" customFormat="1" ht="15" x14ac:dyDescent="0.25">
      <c r="A345" s="3" t="s">
        <v>128</v>
      </c>
      <c r="B345" s="3" t="s">
        <v>544</v>
      </c>
      <c r="C345" s="14" t="s">
        <v>201</v>
      </c>
      <c r="D345" s="15" t="s">
        <v>202</v>
      </c>
      <c r="G345" s="1">
        <v>8846030.0899999999</v>
      </c>
      <c r="H345" s="1">
        <v>34251</v>
      </c>
      <c r="I345" s="1">
        <v>0</v>
      </c>
      <c r="J345" s="1">
        <v>30867.56</v>
      </c>
      <c r="K345" s="1">
        <v>0</v>
      </c>
      <c r="L345" s="1">
        <v>153281.72</v>
      </c>
      <c r="M345" s="1">
        <v>1084154.2899999998</v>
      </c>
      <c r="N345" s="1">
        <f t="shared" ref="N345" si="278">SUM(G345:M345)</f>
        <v>10148584.66</v>
      </c>
    </row>
    <row r="346" spans="1:14" ht="15" x14ac:dyDescent="0.25">
      <c r="A346" s="3" t="s">
        <v>128</v>
      </c>
      <c r="B346" s="3" t="s">
        <v>544</v>
      </c>
      <c r="C346" s="6" t="s">
        <v>201</v>
      </c>
      <c r="D346" s="6" t="s">
        <v>697</v>
      </c>
      <c r="E346" s="17"/>
      <c r="F346" s="17">
        <v>994.8</v>
      </c>
      <c r="G346" s="8">
        <v>8892.2698934459186</v>
      </c>
      <c r="H346" s="8">
        <v>34.430036188178526</v>
      </c>
      <c r="I346" s="8">
        <v>0</v>
      </c>
      <c r="J346" s="8">
        <v>31.028910333735428</v>
      </c>
      <c r="K346" s="8">
        <v>0</v>
      </c>
      <c r="L346" s="8">
        <v>154.08295134700444</v>
      </c>
      <c r="M346" s="8">
        <v>1089.8213610776033</v>
      </c>
      <c r="N346" s="1">
        <f t="shared" ref="G346:N346" si="279">N345/$F346</f>
        <v>10201.633152392442</v>
      </c>
    </row>
    <row r="347" spans="1:14" ht="15" x14ac:dyDescent="0.25">
      <c r="A347" s="3" t="str">
        <f>A346</f>
        <v>1050</v>
      </c>
      <c r="B347" s="3" t="str">
        <f t="shared" ref="B347" si="280">B346</f>
        <v>EL PAELLICOTT 22</v>
      </c>
      <c r="C347" s="6" t="str">
        <f t="shared" ref="C347" si="281">C346</f>
        <v xml:space="preserve">$ </v>
      </c>
      <c r="D347" s="6" t="s">
        <v>698</v>
      </c>
      <c r="F347" s="17">
        <v>982</v>
      </c>
      <c r="G347" s="8">
        <v>9008.1772810590628</v>
      </c>
      <c r="H347" s="8">
        <v>34.878818737270876</v>
      </c>
      <c r="I347" s="8">
        <v>0</v>
      </c>
      <c r="J347" s="8">
        <v>31.433360488798371</v>
      </c>
      <c r="K347" s="8">
        <v>0</v>
      </c>
      <c r="L347" s="8">
        <v>156.09136456211812</v>
      </c>
      <c r="M347" s="8">
        <v>1104.0267718940936</v>
      </c>
      <c r="N347" s="1">
        <f t="shared" ref="G347:N347" si="282">N345/$F347</f>
        <v>10334.607596741344</v>
      </c>
    </row>
    <row r="348" spans="1:14" s="19" customFormat="1" x14ac:dyDescent="0.2">
      <c r="A348" s="3" t="s">
        <v>128</v>
      </c>
      <c r="B348" s="3" t="s">
        <v>544</v>
      </c>
      <c r="C348" s="17" t="s">
        <v>200</v>
      </c>
      <c r="D348" s="2" t="s">
        <v>199</v>
      </c>
      <c r="E348" s="17"/>
      <c r="F348" s="17"/>
      <c r="G348" s="18">
        <v>61.935722849362577</v>
      </c>
      <c r="H348" s="18">
        <v>0.23980931804783376</v>
      </c>
      <c r="I348" s="18">
        <v>0</v>
      </c>
      <c r="J348" s="18">
        <v>0.21612006987826901</v>
      </c>
      <c r="K348" s="18">
        <v>0</v>
      </c>
      <c r="L348" s="18">
        <v>1.0732061762400806</v>
      </c>
      <c r="M348" s="18">
        <v>7.5907360644516464</v>
      </c>
      <c r="N348" s="18">
        <f>(N345/IC!H345)*100</f>
        <v>71.055594477980407</v>
      </c>
    </row>
    <row r="349" spans="1:14" x14ac:dyDescent="0.2">
      <c r="A349" s="3" t="s">
        <v>128</v>
      </c>
      <c r="B349" s="3" t="s">
        <v>544</v>
      </c>
      <c r="C349" s="6"/>
      <c r="D349" s="6"/>
      <c r="E349" s="17"/>
      <c r="F349" s="17"/>
      <c r="G349" s="8"/>
      <c r="H349" s="8"/>
      <c r="I349" s="8"/>
      <c r="J349" s="8"/>
      <c r="K349" s="8"/>
      <c r="L349" s="8"/>
      <c r="M349" s="8"/>
      <c r="N349" s="8"/>
    </row>
    <row r="350" spans="1:14" x14ac:dyDescent="0.2">
      <c r="A350" s="11" t="s">
        <v>183</v>
      </c>
      <c r="B350" s="11" t="s">
        <v>545</v>
      </c>
      <c r="C350" s="12"/>
      <c r="D350" s="7" t="s">
        <v>379</v>
      </c>
      <c r="E350" s="20" t="s">
        <v>383</v>
      </c>
      <c r="F350" s="20"/>
      <c r="G350" s="13"/>
      <c r="H350" s="13"/>
      <c r="I350" s="13"/>
      <c r="J350" s="13"/>
      <c r="K350" s="13"/>
      <c r="L350" s="13"/>
      <c r="M350" s="13"/>
      <c r="N350" s="13"/>
    </row>
    <row r="351" spans="1:14" s="16" customFormat="1" ht="15" x14ac:dyDescent="0.25">
      <c r="A351" s="3" t="s">
        <v>183</v>
      </c>
      <c r="B351" s="3" t="s">
        <v>545</v>
      </c>
      <c r="C351" s="14" t="s">
        <v>201</v>
      </c>
      <c r="D351" s="15" t="s">
        <v>202</v>
      </c>
      <c r="G351" s="1">
        <v>4692303.59</v>
      </c>
      <c r="H351" s="1">
        <v>43462</v>
      </c>
      <c r="I351" s="1">
        <v>0</v>
      </c>
      <c r="J351" s="1">
        <v>5015.66</v>
      </c>
      <c r="K351" s="1">
        <v>0</v>
      </c>
      <c r="L351" s="1">
        <v>87245.759999999995</v>
      </c>
      <c r="M351" s="1">
        <v>758194.84</v>
      </c>
      <c r="N351" s="1">
        <f t="shared" ref="N351" si="283">SUM(G351:M351)</f>
        <v>5586221.8499999996</v>
      </c>
    </row>
    <row r="352" spans="1:14" ht="15" x14ac:dyDescent="0.25">
      <c r="A352" s="3" t="s">
        <v>183</v>
      </c>
      <c r="B352" s="3" t="s">
        <v>545</v>
      </c>
      <c r="C352" s="6" t="s">
        <v>201</v>
      </c>
      <c r="D352" s="6" t="s">
        <v>697</v>
      </c>
      <c r="E352" s="17"/>
      <c r="F352" s="17">
        <v>590.5</v>
      </c>
      <c r="G352" s="8">
        <v>7946.3227603725654</v>
      </c>
      <c r="H352" s="8">
        <v>73.602032176121924</v>
      </c>
      <c r="I352" s="8">
        <v>0</v>
      </c>
      <c r="J352" s="8">
        <v>8.4939204064352243</v>
      </c>
      <c r="K352" s="8">
        <v>0</v>
      </c>
      <c r="L352" s="8">
        <v>147.74895850973749</v>
      </c>
      <c r="M352" s="8">
        <v>1283.9878746824725</v>
      </c>
      <c r="N352" s="1">
        <f t="shared" ref="G352:N352" si="284">N351/$F352</f>
        <v>9460.1555461473326</v>
      </c>
    </row>
    <row r="353" spans="1:14" ht="15" x14ac:dyDescent="0.25">
      <c r="A353" s="3" t="str">
        <f>A352</f>
        <v>1060</v>
      </c>
      <c r="B353" s="3" t="str">
        <f t="shared" ref="B353" si="285">B352</f>
        <v>EL PAPEYTON 23 JT</v>
      </c>
      <c r="C353" s="6" t="str">
        <f t="shared" ref="C353" si="286">C352</f>
        <v xml:space="preserve">$ </v>
      </c>
      <c r="D353" s="6" t="s">
        <v>698</v>
      </c>
      <c r="F353" s="17">
        <v>620</v>
      </c>
      <c r="G353" s="8">
        <v>7568.2315967741933</v>
      </c>
      <c r="H353" s="8">
        <v>70.099999999999994</v>
      </c>
      <c r="I353" s="8">
        <v>0</v>
      </c>
      <c r="J353" s="8">
        <v>8.0897741935483864</v>
      </c>
      <c r="K353" s="8">
        <v>0</v>
      </c>
      <c r="L353" s="8">
        <v>140.71896774193547</v>
      </c>
      <c r="M353" s="8">
        <v>1222.8949032258065</v>
      </c>
      <c r="N353" s="1">
        <f t="shared" ref="G353:N353" si="287">N351/$F353</f>
        <v>9010.035241935484</v>
      </c>
    </row>
    <row r="354" spans="1:14" s="19" customFormat="1" x14ac:dyDescent="0.2">
      <c r="A354" s="3" t="s">
        <v>183</v>
      </c>
      <c r="B354" s="3" t="s">
        <v>545</v>
      </c>
      <c r="C354" s="17" t="s">
        <v>200</v>
      </c>
      <c r="D354" s="2" t="s">
        <v>199</v>
      </c>
      <c r="E354" s="17"/>
      <c r="F354" s="17"/>
      <c r="G354" s="18">
        <v>51.100204597448233</v>
      </c>
      <c r="H354" s="18">
        <v>0.47331061377771916</v>
      </c>
      <c r="I354" s="18">
        <v>0</v>
      </c>
      <c r="J354" s="18">
        <v>5.4621626089465622E-2</v>
      </c>
      <c r="K354" s="18">
        <v>0</v>
      </c>
      <c r="L354" s="18">
        <v>0.95012526379604201</v>
      </c>
      <c r="M354" s="18">
        <v>8.2569063799065745</v>
      </c>
      <c r="N354" s="18">
        <f>(N351/IC!H351)*100</f>
        <v>60.83516848101803</v>
      </c>
    </row>
    <row r="355" spans="1:14" x14ac:dyDescent="0.2">
      <c r="A355" s="3" t="s">
        <v>183</v>
      </c>
      <c r="B355" s="3" t="s">
        <v>545</v>
      </c>
      <c r="C355" s="6"/>
      <c r="D355" s="6"/>
      <c r="E355" s="17"/>
      <c r="F355" s="17"/>
      <c r="G355" s="8"/>
      <c r="H355" s="8"/>
      <c r="I355" s="8"/>
      <c r="J355" s="8"/>
      <c r="K355" s="8"/>
      <c r="L355" s="8"/>
      <c r="M355" s="8"/>
      <c r="N355" s="8"/>
    </row>
    <row r="356" spans="1:14" x14ac:dyDescent="0.2">
      <c r="A356" s="11" t="s">
        <v>127</v>
      </c>
      <c r="B356" s="11" t="s">
        <v>546</v>
      </c>
      <c r="C356" s="12"/>
      <c r="D356" s="7" t="s">
        <v>379</v>
      </c>
      <c r="E356" s="20" t="s">
        <v>382</v>
      </c>
      <c r="F356" s="20"/>
      <c r="G356" s="13"/>
      <c r="H356" s="13"/>
      <c r="I356" s="13"/>
      <c r="J356" s="13"/>
      <c r="K356" s="13"/>
      <c r="L356" s="13"/>
      <c r="M356" s="13"/>
      <c r="N356" s="13"/>
    </row>
    <row r="357" spans="1:14" s="16" customFormat="1" ht="15" x14ac:dyDescent="0.25">
      <c r="A357" s="3" t="s">
        <v>127</v>
      </c>
      <c r="B357" s="3" t="s">
        <v>546</v>
      </c>
      <c r="C357" s="14" t="s">
        <v>201</v>
      </c>
      <c r="D357" s="15" t="s">
        <v>202</v>
      </c>
      <c r="G357" s="1">
        <v>3274324.25</v>
      </c>
      <c r="H357" s="1">
        <v>0</v>
      </c>
      <c r="I357" s="1">
        <v>0</v>
      </c>
      <c r="J357" s="1">
        <v>3472.38</v>
      </c>
      <c r="K357" s="1">
        <v>0</v>
      </c>
      <c r="L357" s="1">
        <v>94357.79</v>
      </c>
      <c r="M357" s="1">
        <v>577018.37</v>
      </c>
      <c r="N357" s="1">
        <f t="shared" ref="N357" si="288">SUM(G357:M357)</f>
        <v>3949172.79</v>
      </c>
    </row>
    <row r="358" spans="1:14" ht="15" x14ac:dyDescent="0.25">
      <c r="A358" s="3" t="s">
        <v>127</v>
      </c>
      <c r="B358" s="3" t="s">
        <v>546</v>
      </c>
      <c r="C358" s="6" t="s">
        <v>201</v>
      </c>
      <c r="D358" s="6" t="s">
        <v>697</v>
      </c>
      <c r="E358" s="17"/>
      <c r="F358" s="17">
        <v>279.5</v>
      </c>
      <c r="G358" s="8">
        <v>11714.934704830053</v>
      </c>
      <c r="H358" s="8">
        <v>0</v>
      </c>
      <c r="I358" s="8">
        <v>0</v>
      </c>
      <c r="J358" s="8">
        <v>12.423542039355993</v>
      </c>
      <c r="K358" s="8">
        <v>0</v>
      </c>
      <c r="L358" s="8">
        <v>337.59495527728086</v>
      </c>
      <c r="M358" s="8">
        <v>2064.4664400715565</v>
      </c>
      <c r="N358" s="1">
        <f t="shared" ref="G358:N358" si="289">N357/$F358</f>
        <v>14129.419642218247</v>
      </c>
    </row>
    <row r="359" spans="1:14" ht="15" x14ac:dyDescent="0.25">
      <c r="A359" s="3" t="str">
        <f>A358</f>
        <v>1070</v>
      </c>
      <c r="B359" s="3" t="str">
        <f t="shared" ref="B359" si="290">B358</f>
        <v>EL PAHANOVER 28</v>
      </c>
      <c r="C359" s="6" t="str">
        <f t="shared" ref="C359" si="291">C358</f>
        <v xml:space="preserve">$ </v>
      </c>
      <c r="D359" s="6" t="s">
        <v>698</v>
      </c>
      <c r="F359" s="17">
        <v>289</v>
      </c>
      <c r="G359" s="8">
        <v>11329.841695501731</v>
      </c>
      <c r="H359" s="8">
        <v>0</v>
      </c>
      <c r="I359" s="8">
        <v>0</v>
      </c>
      <c r="J359" s="8">
        <v>12.015155709342562</v>
      </c>
      <c r="K359" s="8">
        <v>0</v>
      </c>
      <c r="L359" s="8">
        <v>326.49754325259511</v>
      </c>
      <c r="M359" s="8">
        <v>1996.603356401384</v>
      </c>
      <c r="N359" s="1">
        <f t="shared" ref="G359:N359" si="292">N357/$F359</f>
        <v>13664.957750865053</v>
      </c>
    </row>
    <row r="360" spans="1:14" s="19" customFormat="1" x14ac:dyDescent="0.2">
      <c r="A360" s="3" t="s">
        <v>127</v>
      </c>
      <c r="B360" s="3" t="s">
        <v>546</v>
      </c>
      <c r="C360" s="17" t="s">
        <v>200</v>
      </c>
      <c r="D360" s="2" t="s">
        <v>199</v>
      </c>
      <c r="E360" s="17"/>
      <c r="F360" s="17"/>
      <c r="G360" s="18">
        <v>49.558128301055753</v>
      </c>
      <c r="H360" s="18">
        <v>0</v>
      </c>
      <c r="I360" s="18">
        <v>0</v>
      </c>
      <c r="J360" s="18">
        <v>5.2555776523971316E-2</v>
      </c>
      <c r="K360" s="18">
        <v>0</v>
      </c>
      <c r="L360" s="18">
        <v>1.428140619556562</v>
      </c>
      <c r="M360" s="18">
        <v>8.7333899238983612</v>
      </c>
      <c r="N360" s="18">
        <f>(N357/IC!H357)*100</f>
        <v>59.772214621034649</v>
      </c>
    </row>
    <row r="361" spans="1:14" x14ac:dyDescent="0.2">
      <c r="A361" s="3" t="s">
        <v>127</v>
      </c>
      <c r="B361" s="3" t="s">
        <v>546</v>
      </c>
      <c r="C361" s="6"/>
      <c r="D361" s="6"/>
      <c r="E361" s="17"/>
      <c r="F361" s="17"/>
      <c r="G361" s="8"/>
      <c r="H361" s="8"/>
      <c r="I361" s="8"/>
      <c r="J361" s="8"/>
      <c r="K361" s="8"/>
      <c r="L361" s="8"/>
      <c r="M361" s="8"/>
      <c r="N361" s="8"/>
    </row>
    <row r="362" spans="1:14" x14ac:dyDescent="0.2">
      <c r="A362" s="11" t="s">
        <v>55</v>
      </c>
      <c r="B362" s="11" t="s">
        <v>547</v>
      </c>
      <c r="C362" s="12"/>
      <c r="D362" s="7" t="s">
        <v>379</v>
      </c>
      <c r="E362" s="20" t="s">
        <v>381</v>
      </c>
      <c r="F362" s="20"/>
      <c r="G362" s="13"/>
      <c r="H362" s="13"/>
      <c r="I362" s="13"/>
      <c r="J362" s="13"/>
      <c r="K362" s="13"/>
      <c r="L362" s="13"/>
      <c r="M362" s="13"/>
      <c r="N362" s="13"/>
    </row>
    <row r="363" spans="1:14" s="16" customFormat="1" ht="15" x14ac:dyDescent="0.25">
      <c r="A363" s="3" t="s">
        <v>55</v>
      </c>
      <c r="B363" s="3" t="s">
        <v>547</v>
      </c>
      <c r="C363" s="14" t="s">
        <v>201</v>
      </c>
      <c r="D363" s="15" t="s">
        <v>202</v>
      </c>
      <c r="G363" s="1">
        <v>38757825.700000003</v>
      </c>
      <c r="H363" s="1">
        <v>43868</v>
      </c>
      <c r="I363" s="1">
        <v>1930982.23</v>
      </c>
      <c r="J363" s="1">
        <v>43601.16</v>
      </c>
      <c r="K363" s="1">
        <v>113350.98</v>
      </c>
      <c r="L363" s="1">
        <v>525358</v>
      </c>
      <c r="M363" s="1">
        <v>3564313.44</v>
      </c>
      <c r="N363" s="1">
        <f t="shared" ref="N363" si="293">SUM(G363:M363)</f>
        <v>44979299.50999999</v>
      </c>
    </row>
    <row r="364" spans="1:14" ht="15" x14ac:dyDescent="0.25">
      <c r="A364" s="3" t="s">
        <v>55</v>
      </c>
      <c r="B364" s="3" t="s">
        <v>547</v>
      </c>
      <c r="C364" s="6" t="s">
        <v>201</v>
      </c>
      <c r="D364" s="6" t="s">
        <v>697</v>
      </c>
      <c r="E364" s="17"/>
      <c r="F364" s="17">
        <v>6393.1</v>
      </c>
      <c r="G364" s="8">
        <v>6062.4463405859442</v>
      </c>
      <c r="H364" s="8">
        <v>6.8617728488526692</v>
      </c>
      <c r="I364" s="8">
        <v>302.04161205049189</v>
      </c>
      <c r="J364" s="8">
        <v>6.8200340992632684</v>
      </c>
      <c r="K364" s="8">
        <v>17.730206003347359</v>
      </c>
      <c r="L364" s="8">
        <v>82.175783266334008</v>
      </c>
      <c r="M364" s="8">
        <v>557.52505670175651</v>
      </c>
      <c r="N364" s="1">
        <f t="shared" ref="G364:N364" si="294">N363/$F364</f>
        <v>7035.6008055559878</v>
      </c>
    </row>
    <row r="365" spans="1:14" ht="15" x14ac:dyDescent="0.25">
      <c r="A365" s="3" t="str">
        <f>A364</f>
        <v>1080</v>
      </c>
      <c r="B365" s="3" t="str">
        <f t="shared" ref="B365" si="295">B364</f>
        <v>EL PALEWIS-PALMER</v>
      </c>
      <c r="C365" s="6" t="str">
        <f t="shared" ref="C365" si="296">C364</f>
        <v xml:space="preserve">$ </v>
      </c>
      <c r="D365" s="6" t="s">
        <v>698</v>
      </c>
      <c r="F365" s="17">
        <v>6648</v>
      </c>
      <c r="G365" s="8">
        <v>5829.9978489771365</v>
      </c>
      <c r="H365" s="8">
        <v>6.5986762936221419</v>
      </c>
      <c r="I365" s="8">
        <v>290.46062424789409</v>
      </c>
      <c r="J365" s="8">
        <v>6.5585379061371842</v>
      </c>
      <c r="K365" s="8">
        <v>17.050388086642599</v>
      </c>
      <c r="L365" s="8">
        <v>79.024969915764146</v>
      </c>
      <c r="M365" s="8">
        <v>536.14823104693141</v>
      </c>
      <c r="N365" s="1">
        <f t="shared" ref="G365:N365" si="297">N363/$F365</f>
        <v>6765.8392764741266</v>
      </c>
    </row>
    <row r="366" spans="1:14" s="19" customFormat="1" x14ac:dyDescent="0.2">
      <c r="A366" s="3" t="s">
        <v>55</v>
      </c>
      <c r="B366" s="3" t="s">
        <v>547</v>
      </c>
      <c r="C366" s="17" t="s">
        <v>200</v>
      </c>
      <c r="D366" s="2" t="s">
        <v>199</v>
      </c>
      <c r="E366" s="17"/>
      <c r="F366" s="17"/>
      <c r="G366" s="18">
        <v>41.316150093876331</v>
      </c>
      <c r="H366" s="18">
        <v>4.6763636493627324E-2</v>
      </c>
      <c r="I366" s="18">
        <v>2.0584423971773016</v>
      </c>
      <c r="J366" s="18">
        <v>4.6479182933812431E-2</v>
      </c>
      <c r="K366" s="18">
        <v>0.12083304515629663</v>
      </c>
      <c r="L366" s="18">
        <v>0.56003580151862542</v>
      </c>
      <c r="M366" s="18">
        <v>3.7995864424525925</v>
      </c>
      <c r="N366" s="18">
        <f>(N363/IC!H363)*100</f>
        <v>47.948290599608576</v>
      </c>
    </row>
    <row r="367" spans="1:14" x14ac:dyDescent="0.2">
      <c r="A367" s="3" t="s">
        <v>55</v>
      </c>
      <c r="B367" s="3" t="s">
        <v>547</v>
      </c>
      <c r="C367" s="6"/>
      <c r="D367" s="6"/>
      <c r="E367" s="17"/>
      <c r="F367" s="17"/>
      <c r="G367" s="8"/>
      <c r="H367" s="8"/>
      <c r="I367" s="8"/>
      <c r="J367" s="8"/>
      <c r="K367" s="8"/>
      <c r="L367" s="8"/>
      <c r="M367" s="8"/>
      <c r="N367" s="8"/>
    </row>
    <row r="368" spans="1:14" x14ac:dyDescent="0.2">
      <c r="A368" s="11" t="s">
        <v>4</v>
      </c>
      <c r="B368" s="11" t="s">
        <v>708</v>
      </c>
      <c r="C368" s="12"/>
      <c r="D368" s="7" t="s">
        <v>379</v>
      </c>
      <c r="E368" s="20" t="s">
        <v>709</v>
      </c>
      <c r="F368" s="20"/>
      <c r="G368" s="13"/>
      <c r="H368" s="13"/>
      <c r="I368" s="13"/>
      <c r="J368" s="13"/>
      <c r="K368" s="13"/>
      <c r="L368" s="13"/>
      <c r="M368" s="13"/>
      <c r="N368" s="13"/>
    </row>
    <row r="369" spans="1:14" s="16" customFormat="1" ht="15" x14ac:dyDescent="0.25">
      <c r="A369" s="3" t="s">
        <v>4</v>
      </c>
      <c r="B369" s="3" t="s">
        <v>708</v>
      </c>
      <c r="C369" s="14" t="s">
        <v>201</v>
      </c>
      <c r="D369" s="15" t="s">
        <v>202</v>
      </c>
      <c r="G369" s="1">
        <v>227444948.36000001</v>
      </c>
      <c r="H369" s="1">
        <v>651256</v>
      </c>
      <c r="I369" s="1">
        <v>7319879.4900000002</v>
      </c>
      <c r="J369" s="1">
        <v>276802.81</v>
      </c>
      <c r="K369" s="1">
        <v>292027.51</v>
      </c>
      <c r="L369" s="1">
        <v>1026513.02</v>
      </c>
      <c r="M369" s="1">
        <v>13274443.059999999</v>
      </c>
      <c r="N369" s="1">
        <f t="shared" ref="N369" si="298">SUM(G369:M369)</f>
        <v>250285870.25000003</v>
      </c>
    </row>
    <row r="370" spans="1:14" ht="15" x14ac:dyDescent="0.25">
      <c r="A370" s="3" t="s">
        <v>4</v>
      </c>
      <c r="B370" s="3" t="s">
        <v>708</v>
      </c>
      <c r="C370" s="6" t="s">
        <v>201</v>
      </c>
      <c r="D370" s="6" t="s">
        <v>697</v>
      </c>
      <c r="E370" s="17"/>
      <c r="F370" s="17">
        <v>28969.599999999999</v>
      </c>
      <c r="G370" s="8">
        <v>7851.1594347177743</v>
      </c>
      <c r="H370" s="8">
        <v>22.480669391361982</v>
      </c>
      <c r="I370" s="8">
        <v>252.6745101761847</v>
      </c>
      <c r="J370" s="8">
        <v>9.5549406964542136</v>
      </c>
      <c r="K370" s="8">
        <v>10.0804812631172</v>
      </c>
      <c r="L370" s="8">
        <v>35.434145449022424</v>
      </c>
      <c r="M370" s="8">
        <v>458.21975657240694</v>
      </c>
      <c r="N370" s="1">
        <f t="shared" ref="G370:N370" si="299">N369/$F370</f>
        <v>8639.6039382663221</v>
      </c>
    </row>
    <row r="371" spans="1:14" ht="15" x14ac:dyDescent="0.25">
      <c r="A371" s="3" t="str">
        <f>A370</f>
        <v>1110</v>
      </c>
      <c r="B371" s="3" t="str">
        <f t="shared" ref="B371" si="300">B370</f>
        <v>EL PADISTRICT 49</v>
      </c>
      <c r="C371" s="6" t="str">
        <f t="shared" ref="C371" si="301">C370</f>
        <v xml:space="preserve">$ </v>
      </c>
      <c r="D371" s="6" t="s">
        <v>698</v>
      </c>
      <c r="F371" s="17">
        <v>25616</v>
      </c>
      <c r="G371" s="8">
        <v>8879.0189084946905</v>
      </c>
      <c r="H371" s="8">
        <v>25.423797626483449</v>
      </c>
      <c r="I371" s="8">
        <v>285.75419620549656</v>
      </c>
      <c r="J371" s="8">
        <v>10.805856105559025</v>
      </c>
      <c r="K371" s="8">
        <v>11.400199484697065</v>
      </c>
      <c r="L371" s="8">
        <v>40.073119144284824</v>
      </c>
      <c r="M371" s="8">
        <v>518.20905137414115</v>
      </c>
      <c r="N371" s="1">
        <f t="shared" ref="G371:N371" si="302">N369/$F371</f>
        <v>9770.6851284353543</v>
      </c>
    </row>
    <row r="372" spans="1:14" s="19" customFormat="1" x14ac:dyDescent="0.2">
      <c r="A372" s="3" t="s">
        <v>4</v>
      </c>
      <c r="B372" s="3" t="s">
        <v>708</v>
      </c>
      <c r="C372" s="17" t="s">
        <v>200</v>
      </c>
      <c r="D372" s="2" t="s">
        <v>199</v>
      </c>
      <c r="E372" s="17"/>
      <c r="F372" s="17"/>
      <c r="G372" s="18">
        <v>66.833494401959172</v>
      </c>
      <c r="H372" s="18">
        <v>0.19136812905314474</v>
      </c>
      <c r="I372" s="18">
        <v>2.1509078502091148</v>
      </c>
      <c r="J372" s="18">
        <v>8.1337040835482682E-2</v>
      </c>
      <c r="K372" s="18">
        <v>8.5810738359030123E-2</v>
      </c>
      <c r="L372" s="18">
        <v>0.3016354184623149</v>
      </c>
      <c r="M372" s="18">
        <v>3.9006248427879382</v>
      </c>
      <c r="N372" s="18">
        <f>(N369/IC!H369)*100</f>
        <v>73.545178421666208</v>
      </c>
    </row>
    <row r="373" spans="1:14" x14ac:dyDescent="0.2">
      <c r="A373" s="3" t="s">
        <v>4</v>
      </c>
      <c r="B373" s="3" t="s">
        <v>708</v>
      </c>
      <c r="C373" s="6"/>
      <c r="D373" s="6"/>
      <c r="E373" s="17"/>
      <c r="F373" s="17"/>
      <c r="G373" s="8"/>
      <c r="H373" s="8"/>
      <c r="I373" s="8"/>
      <c r="J373" s="8"/>
      <c r="K373" s="8"/>
      <c r="L373" s="8"/>
      <c r="M373" s="8"/>
      <c r="N373" s="8"/>
    </row>
    <row r="374" spans="1:14" x14ac:dyDescent="0.2">
      <c r="A374" s="11" t="s">
        <v>20</v>
      </c>
      <c r="B374" s="11" t="s">
        <v>548</v>
      </c>
      <c r="C374" s="12"/>
      <c r="D374" s="7" t="s">
        <v>379</v>
      </c>
      <c r="E374" s="20" t="s">
        <v>380</v>
      </c>
      <c r="F374" s="20"/>
      <c r="G374" s="13"/>
      <c r="H374" s="13"/>
      <c r="I374" s="13"/>
      <c r="J374" s="13"/>
      <c r="K374" s="13"/>
      <c r="L374" s="13"/>
      <c r="M374" s="13"/>
      <c r="N374" s="13"/>
    </row>
    <row r="375" spans="1:14" s="16" customFormat="1" ht="15" x14ac:dyDescent="0.25">
      <c r="A375" s="3" t="s">
        <v>20</v>
      </c>
      <c r="B375" s="3" t="s">
        <v>548</v>
      </c>
      <c r="C375" s="14" t="s">
        <v>201</v>
      </c>
      <c r="D375" s="15" t="s">
        <v>202</v>
      </c>
      <c r="G375" s="1">
        <v>2326090.65</v>
      </c>
      <c r="H375" s="1">
        <v>0</v>
      </c>
      <c r="I375" s="1">
        <v>0</v>
      </c>
      <c r="J375" s="1">
        <v>1157.46</v>
      </c>
      <c r="K375" s="1">
        <v>0</v>
      </c>
      <c r="L375" s="1">
        <v>37133.74</v>
      </c>
      <c r="M375" s="1">
        <v>151177.68</v>
      </c>
      <c r="N375" s="1">
        <f t="shared" ref="N375" si="303">SUM(G375:M375)</f>
        <v>2515559.5300000003</v>
      </c>
    </row>
    <row r="376" spans="1:14" ht="15" x14ac:dyDescent="0.25">
      <c r="A376" s="3" t="s">
        <v>20</v>
      </c>
      <c r="B376" s="3" t="s">
        <v>548</v>
      </c>
      <c r="C376" s="6" t="s">
        <v>201</v>
      </c>
      <c r="D376" s="6" t="s">
        <v>697</v>
      </c>
      <c r="E376" s="17"/>
      <c r="F376" s="17">
        <v>149</v>
      </c>
      <c r="G376" s="8">
        <v>15611.346644295301</v>
      </c>
      <c r="H376" s="8">
        <v>0</v>
      </c>
      <c r="I376" s="8">
        <v>0</v>
      </c>
      <c r="J376" s="8">
        <v>7.7681879194630872</v>
      </c>
      <c r="K376" s="8">
        <v>0</v>
      </c>
      <c r="L376" s="8">
        <v>249.21973154362414</v>
      </c>
      <c r="M376" s="8">
        <v>1014.6153020134228</v>
      </c>
      <c r="N376" s="1">
        <f t="shared" ref="G376:N376" si="304">N375/$F376</f>
        <v>16882.949865771814</v>
      </c>
    </row>
    <row r="377" spans="1:14" ht="15" x14ac:dyDescent="0.25">
      <c r="A377" s="3" t="str">
        <f>A376</f>
        <v>1120</v>
      </c>
      <c r="B377" s="3" t="str">
        <f t="shared" ref="B377" si="305">B376</f>
        <v>EL PAEDISON 54 JT</v>
      </c>
      <c r="C377" s="6" t="str">
        <f t="shared" ref="C377" si="306">C376</f>
        <v xml:space="preserve">$ </v>
      </c>
      <c r="D377" s="6" t="s">
        <v>698</v>
      </c>
      <c r="F377" s="17">
        <v>94</v>
      </c>
      <c r="G377" s="8">
        <v>24745.645212765958</v>
      </c>
      <c r="H377" s="8">
        <v>0</v>
      </c>
      <c r="I377" s="8">
        <v>0</v>
      </c>
      <c r="J377" s="8">
        <v>12.313404255319149</v>
      </c>
      <c r="K377" s="8">
        <v>0</v>
      </c>
      <c r="L377" s="8">
        <v>395.03978723404254</v>
      </c>
      <c r="M377" s="8">
        <v>1608.2731914893616</v>
      </c>
      <c r="N377" s="1">
        <f t="shared" ref="G377:N377" si="307">N375/$F377</f>
        <v>26761.271595744685</v>
      </c>
    </row>
    <row r="378" spans="1:14" s="19" customFormat="1" x14ac:dyDescent="0.2">
      <c r="A378" s="3" t="s">
        <v>20</v>
      </c>
      <c r="B378" s="3" t="s">
        <v>548</v>
      </c>
      <c r="C378" s="17" t="s">
        <v>200</v>
      </c>
      <c r="D378" s="2" t="s">
        <v>199</v>
      </c>
      <c r="E378" s="17"/>
      <c r="F378" s="17"/>
      <c r="G378" s="18">
        <v>74.477148290066978</v>
      </c>
      <c r="H378" s="18">
        <v>0</v>
      </c>
      <c r="I378" s="18">
        <v>0</v>
      </c>
      <c r="J378" s="18">
        <v>3.7059742301883608E-2</v>
      </c>
      <c r="K378" s="18">
        <v>0</v>
      </c>
      <c r="L378" s="18">
        <v>1.188954119455659</v>
      </c>
      <c r="M378" s="18">
        <v>4.840431516075391</v>
      </c>
      <c r="N378" s="18">
        <f>(N375/IC!H375)*100</f>
        <v>80.543593667899927</v>
      </c>
    </row>
    <row r="379" spans="1:14" x14ac:dyDescent="0.2">
      <c r="A379" s="3" t="s">
        <v>20</v>
      </c>
      <c r="B379" s="3" t="s">
        <v>548</v>
      </c>
      <c r="C379" s="6"/>
      <c r="D379" s="6"/>
      <c r="E379" s="17"/>
      <c r="F379" s="17"/>
      <c r="G379" s="8"/>
      <c r="H379" s="8"/>
      <c r="I379" s="8"/>
      <c r="J379" s="8"/>
      <c r="K379" s="8"/>
      <c r="L379" s="8"/>
      <c r="M379" s="8"/>
      <c r="N379" s="8"/>
    </row>
    <row r="380" spans="1:14" x14ac:dyDescent="0.2">
      <c r="A380" s="11" t="s">
        <v>83</v>
      </c>
      <c r="B380" s="11" t="s">
        <v>549</v>
      </c>
      <c r="C380" s="12"/>
      <c r="D380" s="7" t="s">
        <v>379</v>
      </c>
      <c r="E380" s="20" t="s">
        <v>378</v>
      </c>
      <c r="F380" s="20"/>
      <c r="G380" s="13"/>
      <c r="H380" s="13"/>
      <c r="I380" s="13"/>
      <c r="J380" s="13"/>
      <c r="K380" s="13"/>
      <c r="L380" s="13"/>
      <c r="M380" s="13"/>
      <c r="N380" s="13"/>
    </row>
    <row r="381" spans="1:14" s="16" customFormat="1" ht="15" x14ac:dyDescent="0.25">
      <c r="A381" s="3" t="s">
        <v>83</v>
      </c>
      <c r="B381" s="3" t="s">
        <v>549</v>
      </c>
      <c r="C381" s="14" t="s">
        <v>201</v>
      </c>
      <c r="D381" s="15" t="s">
        <v>202</v>
      </c>
      <c r="G381" s="1">
        <v>3144492.98</v>
      </c>
      <c r="H381" s="1">
        <v>81888</v>
      </c>
      <c r="I381" s="1">
        <v>21094.49</v>
      </c>
      <c r="J381" s="1">
        <v>2314.92</v>
      </c>
      <c r="K381" s="1">
        <v>0</v>
      </c>
      <c r="L381" s="1">
        <v>86178.05</v>
      </c>
      <c r="M381" s="1">
        <v>240517.46000000002</v>
      </c>
      <c r="N381" s="1">
        <f t="shared" ref="N381" si="308">SUM(G381:M381)</f>
        <v>3576485.9</v>
      </c>
    </row>
    <row r="382" spans="1:14" ht="15" x14ac:dyDescent="0.25">
      <c r="A382" s="3" t="s">
        <v>83</v>
      </c>
      <c r="B382" s="3" t="s">
        <v>549</v>
      </c>
      <c r="C382" s="6" t="s">
        <v>201</v>
      </c>
      <c r="D382" s="6" t="s">
        <v>697</v>
      </c>
      <c r="E382" s="17"/>
      <c r="F382" s="17">
        <v>318</v>
      </c>
      <c r="G382" s="8">
        <v>9888.3427044025157</v>
      </c>
      <c r="H382" s="8">
        <v>257.50943396226415</v>
      </c>
      <c r="I382" s="8">
        <v>66.334874213836486</v>
      </c>
      <c r="J382" s="8">
        <v>7.2796226415094338</v>
      </c>
      <c r="K382" s="8">
        <v>0</v>
      </c>
      <c r="L382" s="8">
        <v>271.0001572327044</v>
      </c>
      <c r="M382" s="8">
        <v>756.34421383647805</v>
      </c>
      <c r="N382" s="1">
        <f t="shared" ref="G382:N382" si="309">N381/$F382</f>
        <v>11246.811006289308</v>
      </c>
    </row>
    <row r="383" spans="1:14" ht="15" x14ac:dyDescent="0.25">
      <c r="A383" s="3" t="str">
        <f>A382</f>
        <v>1130</v>
      </c>
      <c r="B383" s="3" t="str">
        <f t="shared" ref="B383" si="310">B382</f>
        <v xml:space="preserve">EL PAMIAMI/YODER </v>
      </c>
      <c r="C383" s="6" t="str">
        <f t="shared" ref="C383" si="311">C382</f>
        <v xml:space="preserve">$ </v>
      </c>
      <c r="D383" s="6" t="s">
        <v>698</v>
      </c>
      <c r="F383" s="17">
        <v>340</v>
      </c>
      <c r="G383" s="8">
        <v>9248.5087647058826</v>
      </c>
      <c r="H383" s="8">
        <v>240.84705882352941</v>
      </c>
      <c r="I383" s="8">
        <v>62.042617647058826</v>
      </c>
      <c r="J383" s="8">
        <v>6.8085882352941178</v>
      </c>
      <c r="K383" s="8">
        <v>0</v>
      </c>
      <c r="L383" s="8">
        <v>253.46485294117647</v>
      </c>
      <c r="M383" s="8">
        <v>707.40429411764717</v>
      </c>
      <c r="N383" s="1">
        <f t="shared" ref="G383:N383" si="312">N381/$F383</f>
        <v>10519.076176470588</v>
      </c>
    </row>
    <row r="384" spans="1:14" s="19" customFormat="1" x14ac:dyDescent="0.2">
      <c r="A384" s="3" t="s">
        <v>83</v>
      </c>
      <c r="B384" s="3" t="s">
        <v>549</v>
      </c>
      <c r="C384" s="17" t="s">
        <v>200</v>
      </c>
      <c r="D384" s="2" t="s">
        <v>199</v>
      </c>
      <c r="E384" s="17"/>
      <c r="F384" s="17"/>
      <c r="G384" s="18">
        <v>52.951922080085076</v>
      </c>
      <c r="H384" s="18">
        <v>1.3789590318290379</v>
      </c>
      <c r="I384" s="18">
        <v>0.35522222434700235</v>
      </c>
      <c r="J384" s="18">
        <v>3.8982266534311215E-2</v>
      </c>
      <c r="K384" s="18">
        <v>0</v>
      </c>
      <c r="L384" s="18">
        <v>1.4512016460643127</v>
      </c>
      <c r="M384" s="18">
        <v>4.0502115545571931</v>
      </c>
      <c r="N384" s="18">
        <f>(N381/IC!H381)*100</f>
        <v>60.226498803416931</v>
      </c>
    </row>
    <row r="385" spans="1:14" x14ac:dyDescent="0.2">
      <c r="A385" s="3" t="s">
        <v>83</v>
      </c>
      <c r="B385" s="3" t="s">
        <v>549</v>
      </c>
      <c r="C385" s="6"/>
      <c r="D385" s="6"/>
      <c r="E385" s="17"/>
      <c r="F385" s="17"/>
      <c r="G385" s="8"/>
      <c r="H385" s="8"/>
      <c r="I385" s="8"/>
      <c r="J385" s="8"/>
      <c r="K385" s="8"/>
      <c r="L385" s="8"/>
      <c r="M385" s="8"/>
      <c r="N385" s="8"/>
    </row>
    <row r="386" spans="1:14" x14ac:dyDescent="0.2">
      <c r="A386" s="11" t="s">
        <v>21</v>
      </c>
      <c r="B386" s="11" t="s">
        <v>550</v>
      </c>
      <c r="C386" s="12"/>
      <c r="D386" s="7" t="s">
        <v>376</v>
      </c>
      <c r="E386" s="20" t="s">
        <v>377</v>
      </c>
      <c r="F386" s="20"/>
      <c r="G386" s="13"/>
      <c r="H386" s="13"/>
      <c r="I386" s="13"/>
      <c r="J386" s="13"/>
      <c r="K386" s="13"/>
      <c r="L386" s="13"/>
      <c r="M386" s="13"/>
      <c r="N386" s="13"/>
    </row>
    <row r="387" spans="1:14" s="16" customFormat="1" ht="15" x14ac:dyDescent="0.25">
      <c r="A387" s="3" t="s">
        <v>21</v>
      </c>
      <c r="B387" s="3" t="s">
        <v>550</v>
      </c>
      <c r="C387" s="14" t="s">
        <v>201</v>
      </c>
      <c r="D387" s="15" t="s">
        <v>202</v>
      </c>
      <c r="G387" s="1">
        <v>22346241.829999998</v>
      </c>
      <c r="H387" s="1">
        <v>153496</v>
      </c>
      <c r="I387" s="1">
        <v>1605702.98</v>
      </c>
      <c r="J387" s="1">
        <v>9260.1</v>
      </c>
      <c r="K387" s="1">
        <v>79928.92</v>
      </c>
      <c r="L387" s="1">
        <v>153169.68</v>
      </c>
      <c r="M387" s="1">
        <v>6072227.5200000005</v>
      </c>
      <c r="N387" s="1">
        <f t="shared" ref="N387" si="313">SUM(G387:M387)</f>
        <v>30420027.030000001</v>
      </c>
    </row>
    <row r="388" spans="1:14" ht="15" x14ac:dyDescent="0.25">
      <c r="A388" s="3" t="s">
        <v>21</v>
      </c>
      <c r="B388" s="3" t="s">
        <v>550</v>
      </c>
      <c r="C388" s="6" t="s">
        <v>201</v>
      </c>
      <c r="D388" s="6" t="s">
        <v>697</v>
      </c>
      <c r="E388" s="17"/>
      <c r="F388" s="17">
        <v>3522.6</v>
      </c>
      <c r="G388" s="8">
        <v>6343.6784846420251</v>
      </c>
      <c r="H388" s="8">
        <v>43.574632373814794</v>
      </c>
      <c r="I388" s="8">
        <v>455.82892749673539</v>
      </c>
      <c r="J388" s="8">
        <v>2.6287685232498723</v>
      </c>
      <c r="K388" s="8">
        <v>22.690319650258331</v>
      </c>
      <c r="L388" s="8">
        <v>43.481996252767843</v>
      </c>
      <c r="M388" s="8">
        <v>1723.7913813660366</v>
      </c>
      <c r="N388" s="1">
        <f t="shared" ref="G388:N388" si="314">N387/$F388</f>
        <v>8635.6745103048888</v>
      </c>
    </row>
    <row r="389" spans="1:14" ht="15" x14ac:dyDescent="0.25">
      <c r="A389" s="3" t="str">
        <f>A388</f>
        <v>1140</v>
      </c>
      <c r="B389" s="3" t="str">
        <f t="shared" ref="B389" si="315">B388</f>
        <v>FREMOCANON CITY R</v>
      </c>
      <c r="C389" s="6" t="str">
        <f t="shared" ref="C389" si="316">C388</f>
        <v xml:space="preserve">$ </v>
      </c>
      <c r="D389" s="6" t="s">
        <v>698</v>
      </c>
      <c r="F389" s="17">
        <v>3308</v>
      </c>
      <c r="G389" s="8">
        <v>6755.2121614268435</v>
      </c>
      <c r="H389" s="8">
        <v>46.401451027811369</v>
      </c>
      <c r="I389" s="8">
        <v>485.39993349455864</v>
      </c>
      <c r="J389" s="8">
        <v>2.7993047158403872</v>
      </c>
      <c r="K389" s="8">
        <v>24.162309552599758</v>
      </c>
      <c r="L389" s="8">
        <v>46.302805320435304</v>
      </c>
      <c r="M389" s="8">
        <v>1835.6189600967352</v>
      </c>
      <c r="N389" s="1">
        <f t="shared" ref="G389:N389" si="317">N387/$F389</f>
        <v>9195.8969256348246</v>
      </c>
    </row>
    <row r="390" spans="1:14" s="19" customFormat="1" x14ac:dyDescent="0.2">
      <c r="A390" s="3" t="s">
        <v>21</v>
      </c>
      <c r="B390" s="3" t="s">
        <v>550</v>
      </c>
      <c r="C390" s="17" t="s">
        <v>200</v>
      </c>
      <c r="D390" s="2" t="s">
        <v>199</v>
      </c>
      <c r="E390" s="17"/>
      <c r="F390" s="17"/>
      <c r="G390" s="18">
        <v>38.358948253178568</v>
      </c>
      <c r="H390" s="18">
        <v>0.26348704027561748</v>
      </c>
      <c r="I390" s="18">
        <v>2.7563058696118401</v>
      </c>
      <c r="J390" s="18">
        <v>1.589563468530936E-2</v>
      </c>
      <c r="K390" s="18">
        <v>0.13720380051093584</v>
      </c>
      <c r="L390" s="18">
        <v>0.26292688827828375</v>
      </c>
      <c r="M390" s="18">
        <v>10.423419874947575</v>
      </c>
      <c r="N390" s="18">
        <f>(N387/IC!H387)*100</f>
        <v>52.218187361488134</v>
      </c>
    </row>
    <row r="391" spans="1:14" x14ac:dyDescent="0.2">
      <c r="A391" s="3" t="s">
        <v>21</v>
      </c>
      <c r="B391" s="3" t="s">
        <v>550</v>
      </c>
      <c r="C391" s="6"/>
      <c r="D391" s="6"/>
      <c r="E391" s="17"/>
      <c r="F391" s="17"/>
      <c r="G391" s="8"/>
      <c r="H391" s="8"/>
      <c r="I391" s="8"/>
      <c r="J391" s="8"/>
      <c r="K391" s="8"/>
      <c r="L391" s="8"/>
      <c r="M391" s="8"/>
      <c r="N391" s="8"/>
    </row>
    <row r="392" spans="1:14" x14ac:dyDescent="0.2">
      <c r="A392" s="11" t="s">
        <v>110</v>
      </c>
      <c r="B392" s="11" t="s">
        <v>551</v>
      </c>
      <c r="C392" s="12"/>
      <c r="D392" s="7" t="s">
        <v>376</v>
      </c>
      <c r="E392" s="20" t="s">
        <v>710</v>
      </c>
      <c r="F392" s="20"/>
      <c r="G392" s="13"/>
      <c r="H392" s="13"/>
      <c r="I392" s="13"/>
      <c r="J392" s="13"/>
      <c r="K392" s="13"/>
      <c r="L392" s="13"/>
      <c r="M392" s="13"/>
      <c r="N392" s="13"/>
    </row>
    <row r="393" spans="1:14" s="16" customFormat="1" ht="15" x14ac:dyDescent="0.25">
      <c r="A393" s="3" t="s">
        <v>110</v>
      </c>
      <c r="B393" s="3" t="s">
        <v>551</v>
      </c>
      <c r="C393" s="14" t="s">
        <v>201</v>
      </c>
      <c r="D393" s="15" t="s">
        <v>202</v>
      </c>
      <c r="G393" s="1">
        <v>9596990.8000000007</v>
      </c>
      <c r="H393" s="1">
        <v>77152</v>
      </c>
      <c r="I393" s="1">
        <v>0</v>
      </c>
      <c r="J393" s="1">
        <v>5401.62</v>
      </c>
      <c r="K393" s="1">
        <v>0</v>
      </c>
      <c r="L393" s="1">
        <v>158217.43</v>
      </c>
      <c r="M393" s="1">
        <v>3752333.2800000003</v>
      </c>
      <c r="N393" s="1">
        <f t="shared" ref="N393" si="318">SUM(G393:M393)</f>
        <v>13590095.129999999</v>
      </c>
    </row>
    <row r="394" spans="1:14" ht="15" x14ac:dyDescent="0.25">
      <c r="A394" s="3" t="s">
        <v>110</v>
      </c>
      <c r="B394" s="3" t="s">
        <v>551</v>
      </c>
      <c r="C394" s="6" t="s">
        <v>201</v>
      </c>
      <c r="D394" s="6" t="s">
        <v>697</v>
      </c>
      <c r="E394" s="17"/>
      <c r="F394" s="17">
        <v>1363</v>
      </c>
      <c r="G394" s="8">
        <v>7041.0790902421131</v>
      </c>
      <c r="H394" s="8">
        <v>56.604548789435071</v>
      </c>
      <c r="I394" s="8">
        <v>0</v>
      </c>
      <c r="J394" s="8">
        <v>3.9630374174614817</v>
      </c>
      <c r="K394" s="8">
        <v>0</v>
      </c>
      <c r="L394" s="8">
        <v>116.08028613352897</v>
      </c>
      <c r="M394" s="8">
        <v>2752.9958033749085</v>
      </c>
      <c r="N394" s="1">
        <f t="shared" ref="G394:N394" si="319">N393/$F394</f>
        <v>9970.7227659574455</v>
      </c>
    </row>
    <row r="395" spans="1:14" ht="15" x14ac:dyDescent="0.25">
      <c r="A395" s="3" t="str">
        <f>A394</f>
        <v>1150</v>
      </c>
      <c r="B395" s="3" t="str">
        <f t="shared" ref="B395" si="320">B394</f>
        <v>FREMOFLORENCE RE-</v>
      </c>
      <c r="C395" s="6" t="str">
        <f t="shared" ref="C395" si="321">C394</f>
        <v xml:space="preserve">$ </v>
      </c>
      <c r="D395" s="6" t="s">
        <v>698</v>
      </c>
      <c r="F395" s="17">
        <v>1394</v>
      </c>
      <c r="G395" s="8">
        <v>6884.4984218077479</v>
      </c>
      <c r="H395" s="8">
        <v>55.34576757532281</v>
      </c>
      <c r="I395" s="8">
        <v>0</v>
      </c>
      <c r="J395" s="8">
        <v>3.874906743185079</v>
      </c>
      <c r="K395" s="8">
        <v>0</v>
      </c>
      <c r="L395" s="8">
        <v>113.4988737446198</v>
      </c>
      <c r="M395" s="8">
        <v>2691.7742324246774</v>
      </c>
      <c r="N395" s="1">
        <f t="shared" ref="G395:N395" si="322">N393/$F395</f>
        <v>9748.9922022955525</v>
      </c>
    </row>
    <row r="396" spans="1:14" s="19" customFormat="1" x14ac:dyDescent="0.2">
      <c r="A396" s="3" t="s">
        <v>110</v>
      </c>
      <c r="B396" s="3" t="s">
        <v>551</v>
      </c>
      <c r="C396" s="17" t="s">
        <v>200</v>
      </c>
      <c r="D396" s="2" t="s">
        <v>199</v>
      </c>
      <c r="E396" s="17"/>
      <c r="F396" s="17"/>
      <c r="G396" s="18">
        <v>37.285530060974395</v>
      </c>
      <c r="H396" s="18">
        <v>0.29974533426293337</v>
      </c>
      <c r="I396" s="18">
        <v>0</v>
      </c>
      <c r="J396" s="18">
        <v>2.0985980823068049E-2</v>
      </c>
      <c r="K396" s="18">
        <v>0</v>
      </c>
      <c r="L396" s="18">
        <v>0.6146948418909719</v>
      </c>
      <c r="M396" s="18">
        <v>14.578292115298751</v>
      </c>
      <c r="N396" s="18">
        <f>(N393/IC!H393)*100</f>
        <v>52.799248333250112</v>
      </c>
    </row>
    <row r="397" spans="1:14" x14ac:dyDescent="0.2">
      <c r="A397" s="3" t="s">
        <v>110</v>
      </c>
      <c r="B397" s="3" t="s">
        <v>551</v>
      </c>
      <c r="C397" s="6"/>
      <c r="D397" s="6"/>
      <c r="E397" s="17"/>
      <c r="F397" s="17"/>
      <c r="G397" s="8"/>
      <c r="H397" s="8"/>
      <c r="I397" s="8"/>
      <c r="J397" s="8"/>
      <c r="K397" s="8"/>
      <c r="L397" s="8"/>
      <c r="M397" s="8"/>
      <c r="N397" s="8"/>
    </row>
    <row r="398" spans="1:14" x14ac:dyDescent="0.2">
      <c r="A398" s="11" t="s">
        <v>141</v>
      </c>
      <c r="B398" s="11" t="s">
        <v>552</v>
      </c>
      <c r="C398" s="12"/>
      <c r="D398" s="7" t="s">
        <v>376</v>
      </c>
      <c r="E398" s="20" t="s">
        <v>375</v>
      </c>
      <c r="F398" s="20"/>
      <c r="G398" s="13"/>
      <c r="H398" s="13"/>
      <c r="I398" s="13"/>
      <c r="J398" s="13"/>
      <c r="K398" s="13"/>
      <c r="L398" s="13"/>
      <c r="M398" s="13"/>
      <c r="N398" s="13"/>
    </row>
    <row r="399" spans="1:14" s="16" customFormat="1" ht="15" x14ac:dyDescent="0.25">
      <c r="A399" s="3" t="s">
        <v>141</v>
      </c>
      <c r="B399" s="3" t="s">
        <v>552</v>
      </c>
      <c r="C399" s="14" t="s">
        <v>201</v>
      </c>
      <c r="D399" s="15" t="s">
        <v>202</v>
      </c>
      <c r="G399" s="1">
        <v>1164922.1200000001</v>
      </c>
      <c r="H399" s="1">
        <v>0</v>
      </c>
      <c r="I399" s="1">
        <v>0</v>
      </c>
      <c r="J399" s="1">
        <v>0</v>
      </c>
      <c r="K399" s="1">
        <v>0</v>
      </c>
      <c r="L399" s="1">
        <v>44321.93</v>
      </c>
      <c r="M399" s="1">
        <v>2193642.09</v>
      </c>
      <c r="N399" s="1">
        <f t="shared" ref="N399" si="323">SUM(G399:M399)</f>
        <v>3402886.1399999997</v>
      </c>
    </row>
    <row r="400" spans="1:14" ht="15" x14ac:dyDescent="0.25">
      <c r="A400" s="3" t="s">
        <v>141</v>
      </c>
      <c r="B400" s="3" t="s">
        <v>552</v>
      </c>
      <c r="C400" s="6" t="s">
        <v>201</v>
      </c>
      <c r="D400" s="6" t="s">
        <v>697</v>
      </c>
      <c r="E400" s="17"/>
      <c r="F400" s="17">
        <v>199.4</v>
      </c>
      <c r="G400" s="8">
        <v>5842.1370110331</v>
      </c>
      <c r="H400" s="8">
        <v>0</v>
      </c>
      <c r="I400" s="8">
        <v>0</v>
      </c>
      <c r="J400" s="8">
        <v>0</v>
      </c>
      <c r="K400" s="8">
        <v>0</v>
      </c>
      <c r="L400" s="8">
        <v>222.27647943831494</v>
      </c>
      <c r="M400" s="8">
        <v>11001.214092276829</v>
      </c>
      <c r="N400" s="1">
        <f t="shared" ref="G400:N400" si="324">N399/$F400</f>
        <v>17065.627582748242</v>
      </c>
    </row>
    <row r="401" spans="1:14" ht="15" x14ac:dyDescent="0.25">
      <c r="A401" s="3" t="str">
        <f>A400</f>
        <v>1160</v>
      </c>
      <c r="B401" s="3" t="str">
        <f t="shared" ref="B401" si="325">B400</f>
        <v>FREMOCOTOPAXI RE-</v>
      </c>
      <c r="C401" s="6" t="str">
        <f t="shared" ref="C401" si="326">C400</f>
        <v xml:space="preserve">$ </v>
      </c>
      <c r="D401" s="6" t="s">
        <v>698</v>
      </c>
      <c r="F401" s="17">
        <v>190</v>
      </c>
      <c r="G401" s="8">
        <v>6131.1690526315797</v>
      </c>
      <c r="H401" s="8">
        <v>0</v>
      </c>
      <c r="I401" s="8">
        <v>0</v>
      </c>
      <c r="J401" s="8">
        <v>0</v>
      </c>
      <c r="K401" s="8">
        <v>0</v>
      </c>
      <c r="L401" s="8">
        <v>233.27331578947368</v>
      </c>
      <c r="M401" s="8">
        <v>11545.484684210525</v>
      </c>
      <c r="N401" s="1">
        <f t="shared" ref="G401:N401" si="327">N399/$F401</f>
        <v>17909.927052631578</v>
      </c>
    </row>
    <row r="402" spans="1:14" s="19" customFormat="1" x14ac:dyDescent="0.2">
      <c r="A402" s="3" t="s">
        <v>141</v>
      </c>
      <c r="B402" s="3" t="s">
        <v>552</v>
      </c>
      <c r="C402" s="17" t="s">
        <v>200</v>
      </c>
      <c r="D402" s="2" t="s">
        <v>199</v>
      </c>
      <c r="E402" s="17"/>
      <c r="F402" s="17"/>
      <c r="G402" s="18">
        <v>18.357402061065798</v>
      </c>
      <c r="H402" s="18">
        <v>0</v>
      </c>
      <c r="I402" s="18">
        <v>0</v>
      </c>
      <c r="J402" s="18">
        <v>0</v>
      </c>
      <c r="K402" s="18">
        <v>0</v>
      </c>
      <c r="L402" s="18">
        <v>0.69844625246914704</v>
      </c>
      <c r="M402" s="18">
        <v>34.568465250026051</v>
      </c>
      <c r="N402" s="18">
        <f>(N399/IC!H399)*100</f>
        <v>53.624313563560996</v>
      </c>
    </row>
    <row r="403" spans="1:14" x14ac:dyDescent="0.2">
      <c r="A403" s="3" t="s">
        <v>141</v>
      </c>
      <c r="B403" s="3" t="s">
        <v>552</v>
      </c>
      <c r="C403" s="6"/>
      <c r="D403" s="6"/>
      <c r="E403" s="17"/>
      <c r="F403" s="17"/>
      <c r="G403" s="8"/>
      <c r="H403" s="8"/>
      <c r="I403" s="8"/>
      <c r="J403" s="8"/>
      <c r="K403" s="8"/>
      <c r="L403" s="8"/>
      <c r="M403" s="8"/>
      <c r="N403" s="8"/>
    </row>
    <row r="404" spans="1:14" x14ac:dyDescent="0.2">
      <c r="A404" s="11" t="s">
        <v>144</v>
      </c>
      <c r="B404" s="11" t="s">
        <v>553</v>
      </c>
      <c r="C404" s="12"/>
      <c r="D404" s="7" t="s">
        <v>372</v>
      </c>
      <c r="E404" s="20" t="s">
        <v>374</v>
      </c>
      <c r="F404" s="20"/>
      <c r="G404" s="13"/>
      <c r="H404" s="13"/>
      <c r="I404" s="13"/>
      <c r="J404" s="13"/>
      <c r="K404" s="13"/>
      <c r="L404" s="13"/>
      <c r="M404" s="13"/>
      <c r="N404" s="13"/>
    </row>
    <row r="405" spans="1:14" s="16" customFormat="1" ht="15" x14ac:dyDescent="0.25">
      <c r="A405" s="3" t="s">
        <v>144</v>
      </c>
      <c r="B405" s="3" t="s">
        <v>553</v>
      </c>
      <c r="C405" s="14" t="s">
        <v>201</v>
      </c>
      <c r="D405" s="15" t="s">
        <v>202</v>
      </c>
      <c r="G405" s="1">
        <v>26665474.34</v>
      </c>
      <c r="H405" s="1">
        <v>0</v>
      </c>
      <c r="I405" s="1">
        <v>1517240.76</v>
      </c>
      <c r="J405" s="1">
        <v>415536.4</v>
      </c>
      <c r="K405" s="1">
        <v>45064.59</v>
      </c>
      <c r="L405" s="1">
        <v>388779.2</v>
      </c>
      <c r="M405" s="1">
        <v>6081953.1899999985</v>
      </c>
      <c r="N405" s="1">
        <f t="shared" ref="N405" si="328">SUM(G405:M405)</f>
        <v>35114048.479999997</v>
      </c>
    </row>
    <row r="406" spans="1:14" ht="15" x14ac:dyDescent="0.25">
      <c r="A406" s="3" t="s">
        <v>144</v>
      </c>
      <c r="B406" s="3" t="s">
        <v>553</v>
      </c>
      <c r="C406" s="6" t="s">
        <v>201</v>
      </c>
      <c r="D406" s="6" t="s">
        <v>697</v>
      </c>
      <c r="E406" s="17"/>
      <c r="F406" s="17">
        <v>5845.6</v>
      </c>
      <c r="G406" s="8">
        <v>4561.6317127412067</v>
      </c>
      <c r="H406" s="8">
        <v>0</v>
      </c>
      <c r="I406" s="8">
        <v>259.55261393184617</v>
      </c>
      <c r="J406" s="8">
        <v>71.0853291364445</v>
      </c>
      <c r="K406" s="8">
        <v>7.7091470507732298</v>
      </c>
      <c r="L406" s="8">
        <v>66.508006021623103</v>
      </c>
      <c r="M406" s="8">
        <v>1040.432665594635</v>
      </c>
      <c r="N406" s="1">
        <f t="shared" ref="G406:N406" si="329">N405/$F406</f>
        <v>6006.9194744765282</v>
      </c>
    </row>
    <row r="407" spans="1:14" ht="15" x14ac:dyDescent="0.25">
      <c r="A407" s="3" t="str">
        <f>A406</f>
        <v>1180</v>
      </c>
      <c r="B407" s="3" t="str">
        <f t="shared" ref="B407" si="330">B406</f>
        <v>GARFIROARING FORK</v>
      </c>
      <c r="C407" s="6" t="str">
        <f t="shared" ref="C407" si="331">C406</f>
        <v xml:space="preserve">$ </v>
      </c>
      <c r="D407" s="6" t="s">
        <v>698</v>
      </c>
      <c r="F407" s="17">
        <v>5772</v>
      </c>
      <c r="G407" s="8">
        <v>4619.7980492030492</v>
      </c>
      <c r="H407" s="8">
        <v>0</v>
      </c>
      <c r="I407" s="8">
        <v>262.86222453222456</v>
      </c>
      <c r="J407" s="8">
        <v>71.991753291753298</v>
      </c>
      <c r="K407" s="8">
        <v>7.807448024948024</v>
      </c>
      <c r="L407" s="8">
        <v>67.356063756063762</v>
      </c>
      <c r="M407" s="8">
        <v>1053.6994438669435</v>
      </c>
      <c r="N407" s="1">
        <f t="shared" ref="G407:N407" si="332">N405/$F407</f>
        <v>6083.5149826749821</v>
      </c>
    </row>
    <row r="408" spans="1:14" s="19" customFormat="1" x14ac:dyDescent="0.2">
      <c r="A408" s="3" t="s">
        <v>144</v>
      </c>
      <c r="B408" s="3" t="s">
        <v>553</v>
      </c>
      <c r="C408" s="17" t="s">
        <v>200</v>
      </c>
      <c r="D408" s="2" t="s">
        <v>199</v>
      </c>
      <c r="E408" s="17"/>
      <c r="F408" s="17"/>
      <c r="G408" s="18">
        <v>22.445861922684415</v>
      </c>
      <c r="H408" s="18">
        <v>0</v>
      </c>
      <c r="I408" s="18">
        <v>1.2771487267842379</v>
      </c>
      <c r="J408" s="18">
        <v>0.34978086417379517</v>
      </c>
      <c r="K408" s="18">
        <v>3.7933454767952381E-2</v>
      </c>
      <c r="L408" s="18">
        <v>0.32725779149262674</v>
      </c>
      <c r="M408" s="18">
        <v>5.1195294627925971</v>
      </c>
      <c r="N408" s="18">
        <f>(N405/IC!H405)*100</f>
        <v>29.557512222695621</v>
      </c>
    </row>
    <row r="409" spans="1:14" x14ac:dyDescent="0.2">
      <c r="A409" s="3" t="s">
        <v>144</v>
      </c>
      <c r="B409" s="3" t="s">
        <v>553</v>
      </c>
      <c r="C409" s="6"/>
      <c r="D409" s="6"/>
      <c r="E409" s="17"/>
      <c r="F409" s="17"/>
      <c r="G409" s="8"/>
      <c r="H409" s="8"/>
      <c r="I409" s="8"/>
      <c r="J409" s="8"/>
      <c r="K409" s="8"/>
      <c r="L409" s="8"/>
      <c r="M409" s="8"/>
      <c r="N409" s="8"/>
    </row>
    <row r="410" spans="1:14" x14ac:dyDescent="0.2">
      <c r="A410" s="11" t="s">
        <v>57</v>
      </c>
      <c r="B410" s="11" t="s">
        <v>554</v>
      </c>
      <c r="C410" s="12"/>
      <c r="D410" s="7" t="s">
        <v>372</v>
      </c>
      <c r="E410" s="20" t="s">
        <v>373</v>
      </c>
      <c r="F410" s="20"/>
      <c r="G410" s="13"/>
      <c r="H410" s="13"/>
      <c r="I410" s="13"/>
      <c r="J410" s="13"/>
      <c r="K410" s="13"/>
      <c r="L410" s="13"/>
      <c r="M410" s="13"/>
      <c r="N410" s="13"/>
    </row>
    <row r="411" spans="1:14" s="16" customFormat="1" ht="15" x14ac:dyDescent="0.25">
      <c r="A411" s="3" t="s">
        <v>57</v>
      </c>
      <c r="B411" s="3" t="s">
        <v>554</v>
      </c>
      <c r="C411" s="14" t="s">
        <v>201</v>
      </c>
      <c r="D411" s="15" t="s">
        <v>202</v>
      </c>
      <c r="G411" s="1">
        <v>36581052.07</v>
      </c>
      <c r="H411" s="1">
        <v>49990</v>
      </c>
      <c r="I411" s="1">
        <v>0</v>
      </c>
      <c r="J411" s="1">
        <v>272012.2</v>
      </c>
      <c r="K411" s="1">
        <v>0</v>
      </c>
      <c r="L411" s="1">
        <v>471377.14</v>
      </c>
      <c r="M411" s="1">
        <v>5283026.8499999996</v>
      </c>
      <c r="N411" s="1">
        <f t="shared" ref="N411" si="333">SUM(G411:M411)</f>
        <v>42657458.260000005</v>
      </c>
    </row>
    <row r="412" spans="1:14" ht="15" x14ac:dyDescent="0.25">
      <c r="A412" s="3" t="s">
        <v>57</v>
      </c>
      <c r="B412" s="3" t="s">
        <v>554</v>
      </c>
      <c r="C412" s="6" t="s">
        <v>201</v>
      </c>
      <c r="D412" s="6" t="s">
        <v>697</v>
      </c>
      <c r="E412" s="17"/>
      <c r="F412" s="17">
        <v>4664.3999999999996</v>
      </c>
      <c r="G412" s="8">
        <v>7842.6061379813054</v>
      </c>
      <c r="H412" s="8">
        <v>10.717348426378528</v>
      </c>
      <c r="I412" s="8">
        <v>0</v>
      </c>
      <c r="J412" s="8">
        <v>58.316653803275884</v>
      </c>
      <c r="K412" s="8">
        <v>0</v>
      </c>
      <c r="L412" s="8">
        <v>101.05847268673357</v>
      </c>
      <c r="M412" s="8">
        <v>1132.6273154103421</v>
      </c>
      <c r="N412" s="1">
        <f t="shared" ref="G412:N412" si="334">N411/$F412</f>
        <v>9145.325928308037</v>
      </c>
    </row>
    <row r="413" spans="1:14" ht="15" x14ac:dyDescent="0.25">
      <c r="A413" s="3" t="str">
        <f>A412</f>
        <v>1195</v>
      </c>
      <c r="B413" s="3" t="str">
        <f t="shared" ref="B413" si="335">B412</f>
        <v>GARFIGARFIELD RE-</v>
      </c>
      <c r="C413" s="6" t="str">
        <f t="shared" ref="C413" si="336">C412</f>
        <v xml:space="preserve">$ </v>
      </c>
      <c r="D413" s="6" t="s">
        <v>698</v>
      </c>
      <c r="F413" s="17">
        <v>4662</v>
      </c>
      <c r="G413" s="8">
        <v>7846.6435156585158</v>
      </c>
      <c r="H413" s="8">
        <v>10.722865722865723</v>
      </c>
      <c r="I413" s="8">
        <v>0</v>
      </c>
      <c r="J413" s="8">
        <v>58.346675246675247</v>
      </c>
      <c r="K413" s="8">
        <v>0</v>
      </c>
      <c r="L413" s="8">
        <v>101.11049764049764</v>
      </c>
      <c r="M413" s="8">
        <v>1133.2103925353924</v>
      </c>
      <c r="N413" s="1">
        <f t="shared" ref="G413:N413" si="337">N411/$F413</f>
        <v>9150.0339468039474</v>
      </c>
    </row>
    <row r="414" spans="1:14" s="19" customFormat="1" x14ac:dyDescent="0.2">
      <c r="A414" s="3" t="s">
        <v>57</v>
      </c>
      <c r="B414" s="3" t="s">
        <v>554</v>
      </c>
      <c r="C414" s="17" t="s">
        <v>200</v>
      </c>
      <c r="D414" s="2" t="s">
        <v>199</v>
      </c>
      <c r="E414" s="17"/>
      <c r="F414" s="17"/>
      <c r="G414" s="18">
        <v>46.467925019274418</v>
      </c>
      <c r="H414" s="18">
        <v>6.3500950362730443E-2</v>
      </c>
      <c r="I414" s="18">
        <v>0</v>
      </c>
      <c r="J414" s="18">
        <v>0.34552977015917397</v>
      </c>
      <c r="K414" s="18">
        <v>0</v>
      </c>
      <c r="L414" s="18">
        <v>0.59877768292190114</v>
      </c>
      <c r="M414" s="18">
        <v>6.7108866926749791</v>
      </c>
      <c r="N414" s="18">
        <f>(N411/IC!H411)*100</f>
        <v>54.186620115393204</v>
      </c>
    </row>
    <row r="415" spans="1:14" x14ac:dyDescent="0.2">
      <c r="A415" s="3" t="s">
        <v>57</v>
      </c>
      <c r="B415" s="3" t="s">
        <v>554</v>
      </c>
      <c r="C415" s="6"/>
      <c r="D415" s="6"/>
      <c r="E415" s="17"/>
      <c r="F415" s="17"/>
      <c r="G415" s="8"/>
      <c r="H415" s="8"/>
      <c r="I415" s="8"/>
      <c r="J415" s="8"/>
      <c r="K415" s="8"/>
      <c r="L415" s="8"/>
      <c r="M415" s="8"/>
      <c r="N415" s="8"/>
    </row>
    <row r="416" spans="1:14" x14ac:dyDescent="0.2">
      <c r="A416" s="11" t="s">
        <v>53</v>
      </c>
      <c r="B416" s="11" t="s">
        <v>555</v>
      </c>
      <c r="C416" s="12"/>
      <c r="D416" s="7" t="s">
        <v>372</v>
      </c>
      <c r="E416" s="20" t="s">
        <v>371</v>
      </c>
      <c r="F416" s="20"/>
      <c r="G416" s="13"/>
      <c r="H416" s="13"/>
      <c r="I416" s="13"/>
      <c r="J416" s="13"/>
      <c r="K416" s="13"/>
      <c r="L416" s="13"/>
      <c r="M416" s="13"/>
      <c r="N416" s="13"/>
    </row>
    <row r="417" spans="1:14" s="16" customFormat="1" ht="15" x14ac:dyDescent="0.25">
      <c r="A417" s="3" t="s">
        <v>53</v>
      </c>
      <c r="B417" s="3" t="s">
        <v>555</v>
      </c>
      <c r="C417" s="14" t="s">
        <v>201</v>
      </c>
      <c r="D417" s="15" t="s">
        <v>202</v>
      </c>
      <c r="G417" s="1">
        <v>8154120.6600000001</v>
      </c>
      <c r="H417" s="1">
        <v>0</v>
      </c>
      <c r="I417" s="1">
        <v>0</v>
      </c>
      <c r="J417" s="1">
        <v>58259.66</v>
      </c>
      <c r="K417" s="1">
        <v>0</v>
      </c>
      <c r="L417" s="1">
        <v>64729.73</v>
      </c>
      <c r="M417" s="1">
        <v>2003713.8200000003</v>
      </c>
      <c r="N417" s="1">
        <f t="shared" ref="N417" si="338">SUM(G417:M417)</f>
        <v>10280823.870000001</v>
      </c>
    </row>
    <row r="418" spans="1:14" ht="15" x14ac:dyDescent="0.25">
      <c r="A418" s="3" t="s">
        <v>53</v>
      </c>
      <c r="B418" s="3" t="s">
        <v>555</v>
      </c>
      <c r="C418" s="6" t="s">
        <v>201</v>
      </c>
      <c r="D418" s="6" t="s">
        <v>697</v>
      </c>
      <c r="E418" s="17"/>
      <c r="F418" s="17">
        <v>1196.3</v>
      </c>
      <c r="G418" s="8">
        <v>6816.116910473962</v>
      </c>
      <c r="H418" s="8">
        <v>0</v>
      </c>
      <c r="I418" s="8">
        <v>0</v>
      </c>
      <c r="J418" s="8">
        <v>48.699874613391295</v>
      </c>
      <c r="K418" s="8">
        <v>0</v>
      </c>
      <c r="L418" s="8">
        <v>54.108275516174878</v>
      </c>
      <c r="M418" s="8">
        <v>1674.9258714369309</v>
      </c>
      <c r="N418" s="1">
        <f t="shared" ref="G418:N418" si="339">N417/$F418</f>
        <v>8593.8509320404592</v>
      </c>
    </row>
    <row r="419" spans="1:14" ht="15" x14ac:dyDescent="0.25">
      <c r="A419" s="3" t="str">
        <f>A418</f>
        <v>1220</v>
      </c>
      <c r="B419" s="3" t="str">
        <f t="shared" ref="B419" si="340">B418</f>
        <v>GARFIGARFIELD 16</v>
      </c>
      <c r="C419" s="6" t="str">
        <f t="shared" ref="C419" si="341">C418</f>
        <v xml:space="preserve">$ </v>
      </c>
      <c r="D419" s="6" t="s">
        <v>698</v>
      </c>
      <c r="F419" s="17">
        <v>1198</v>
      </c>
      <c r="G419" s="8">
        <v>6806.4446243739567</v>
      </c>
      <c r="H419" s="8">
        <v>0</v>
      </c>
      <c r="I419" s="8">
        <v>0</v>
      </c>
      <c r="J419" s="8">
        <v>48.630767946577635</v>
      </c>
      <c r="K419" s="8">
        <v>0</v>
      </c>
      <c r="L419" s="8">
        <v>54.031494156928218</v>
      </c>
      <c r="M419" s="8">
        <v>1672.5490984974961</v>
      </c>
      <c r="N419" s="1">
        <f t="shared" ref="G419:N419" si="342">N417/$F419</f>
        <v>8581.6559849749592</v>
      </c>
    </row>
    <row r="420" spans="1:14" s="19" customFormat="1" x14ac:dyDescent="0.2">
      <c r="A420" s="3" t="s">
        <v>53</v>
      </c>
      <c r="B420" s="3" t="s">
        <v>555</v>
      </c>
      <c r="C420" s="17" t="s">
        <v>200</v>
      </c>
      <c r="D420" s="2" t="s">
        <v>199</v>
      </c>
      <c r="E420" s="17"/>
      <c r="F420" s="17"/>
      <c r="G420" s="18">
        <v>30.093541588631375</v>
      </c>
      <c r="H420" s="18">
        <v>0</v>
      </c>
      <c r="I420" s="18">
        <v>0</v>
      </c>
      <c r="J420" s="18">
        <v>0.21501270023511329</v>
      </c>
      <c r="K420" s="18">
        <v>0</v>
      </c>
      <c r="L420" s="18">
        <v>0.23889109604810291</v>
      </c>
      <c r="M420" s="18">
        <v>7.3948924339176321</v>
      </c>
      <c r="N420" s="18">
        <f>(N417/IC!H417)*100</f>
        <v>37.942337818832229</v>
      </c>
    </row>
    <row r="421" spans="1:14" x14ac:dyDescent="0.2">
      <c r="A421" s="3" t="s">
        <v>53</v>
      </c>
      <c r="B421" s="3" t="s">
        <v>555</v>
      </c>
      <c r="C421" s="6"/>
      <c r="D421" s="6"/>
      <c r="E421" s="17"/>
      <c r="F421" s="17"/>
      <c r="G421" s="8"/>
      <c r="H421" s="8"/>
      <c r="I421" s="8"/>
      <c r="J421" s="8"/>
      <c r="K421" s="8"/>
      <c r="L421" s="8"/>
      <c r="M421" s="8"/>
      <c r="N421" s="8"/>
    </row>
    <row r="422" spans="1:14" x14ac:dyDescent="0.2">
      <c r="A422" s="11" t="s">
        <v>184</v>
      </c>
      <c r="B422" s="11" t="s">
        <v>556</v>
      </c>
      <c r="C422" s="12"/>
      <c r="D422" s="7" t="s">
        <v>370</v>
      </c>
      <c r="E422" s="20" t="s">
        <v>369</v>
      </c>
      <c r="F422" s="20"/>
      <c r="G422" s="13"/>
      <c r="H422" s="13"/>
      <c r="I422" s="13"/>
      <c r="J422" s="13"/>
      <c r="K422" s="13"/>
      <c r="L422" s="13"/>
      <c r="M422" s="13"/>
      <c r="N422" s="13"/>
    </row>
    <row r="423" spans="1:14" s="16" customFormat="1" ht="15" x14ac:dyDescent="0.25">
      <c r="A423" s="3" t="s">
        <v>184</v>
      </c>
      <c r="B423" s="3" t="s">
        <v>556</v>
      </c>
      <c r="C423" s="14" t="s">
        <v>201</v>
      </c>
      <c r="D423" s="15" t="s">
        <v>202</v>
      </c>
      <c r="G423" s="1">
        <v>2440854.65</v>
      </c>
      <c r="H423" s="1">
        <v>0</v>
      </c>
      <c r="I423" s="1">
        <v>0</v>
      </c>
      <c r="J423" s="1">
        <v>1543.28</v>
      </c>
      <c r="K423" s="1">
        <v>0</v>
      </c>
      <c r="L423" s="1">
        <v>60815.85</v>
      </c>
      <c r="M423" s="1">
        <v>531307.63</v>
      </c>
      <c r="N423" s="1">
        <f t="shared" ref="N423" si="343">SUM(G423:M423)</f>
        <v>3034521.4099999997</v>
      </c>
    </row>
    <row r="424" spans="1:14" ht="15" x14ac:dyDescent="0.25">
      <c r="A424" s="3" t="s">
        <v>184</v>
      </c>
      <c r="B424" s="3" t="s">
        <v>556</v>
      </c>
      <c r="C424" s="6" t="s">
        <v>201</v>
      </c>
      <c r="D424" s="6" t="s">
        <v>697</v>
      </c>
      <c r="E424" s="17"/>
      <c r="F424" s="17">
        <v>422</v>
      </c>
      <c r="G424" s="8">
        <v>5784.0157582938382</v>
      </c>
      <c r="H424" s="8">
        <v>0</v>
      </c>
      <c r="I424" s="8">
        <v>0</v>
      </c>
      <c r="J424" s="8">
        <v>3.6570616113744077</v>
      </c>
      <c r="K424" s="8">
        <v>0</v>
      </c>
      <c r="L424" s="8">
        <v>144.11338862559242</v>
      </c>
      <c r="M424" s="8">
        <v>1259.0228199052133</v>
      </c>
      <c r="N424" s="1">
        <f t="shared" ref="G424:N424" si="344">N423/$F424</f>
        <v>7190.8090284360178</v>
      </c>
    </row>
    <row r="425" spans="1:14" ht="15" x14ac:dyDescent="0.25">
      <c r="A425" s="3" t="str">
        <f>A424</f>
        <v>1330</v>
      </c>
      <c r="B425" s="3" t="str">
        <f t="shared" ref="B425" si="345">B424</f>
        <v>GILPIGILPIN COUNT</v>
      </c>
      <c r="C425" s="6" t="str">
        <f t="shared" ref="C425" si="346">C424</f>
        <v xml:space="preserve">$ </v>
      </c>
      <c r="D425" s="6" t="s">
        <v>698</v>
      </c>
      <c r="F425" s="17">
        <v>408</v>
      </c>
      <c r="G425" s="8">
        <v>5982.4868872549014</v>
      </c>
      <c r="H425" s="8">
        <v>0</v>
      </c>
      <c r="I425" s="8">
        <v>0</v>
      </c>
      <c r="J425" s="8">
        <v>3.7825490196078433</v>
      </c>
      <c r="K425" s="8">
        <v>0</v>
      </c>
      <c r="L425" s="8">
        <v>149.05845588235294</v>
      </c>
      <c r="M425" s="8">
        <v>1302.2245833333334</v>
      </c>
      <c r="N425" s="1">
        <f t="shared" ref="G425:N425" si="347">N423/$F425</f>
        <v>7437.5524754901953</v>
      </c>
    </row>
    <row r="426" spans="1:14" s="19" customFormat="1" x14ac:dyDescent="0.2">
      <c r="A426" s="3" t="s">
        <v>184</v>
      </c>
      <c r="B426" s="3" t="s">
        <v>556</v>
      </c>
      <c r="C426" s="17" t="s">
        <v>200</v>
      </c>
      <c r="D426" s="2" t="s">
        <v>199</v>
      </c>
      <c r="E426" s="17"/>
      <c r="F426" s="17"/>
      <c r="G426" s="18">
        <v>25.713653012697808</v>
      </c>
      <c r="H426" s="18">
        <v>0</v>
      </c>
      <c r="I426" s="18">
        <v>0</v>
      </c>
      <c r="J426" s="18">
        <v>1.6257980138815832E-2</v>
      </c>
      <c r="K426" s="18">
        <v>0</v>
      </c>
      <c r="L426" s="18">
        <v>0.64067627483360301</v>
      </c>
      <c r="M426" s="18">
        <v>5.5971624696369497</v>
      </c>
      <c r="N426" s="18">
        <f>(N423/IC!H423)*100</f>
        <v>31.967749737307173</v>
      </c>
    </row>
    <row r="427" spans="1:14" x14ac:dyDescent="0.2">
      <c r="A427" s="3" t="s">
        <v>184</v>
      </c>
      <c r="B427" s="3" t="s">
        <v>556</v>
      </c>
      <c r="C427" s="6"/>
      <c r="D427" s="6"/>
      <c r="E427" s="17"/>
      <c r="F427" s="17"/>
      <c r="G427" s="8"/>
      <c r="H427" s="8"/>
      <c r="I427" s="8"/>
      <c r="J427" s="8"/>
      <c r="K427" s="8"/>
      <c r="L427" s="8"/>
      <c r="M427" s="8"/>
      <c r="N427" s="8"/>
    </row>
    <row r="428" spans="1:14" x14ac:dyDescent="0.2">
      <c r="A428" s="11" t="s">
        <v>39</v>
      </c>
      <c r="B428" s="11" t="s">
        <v>557</v>
      </c>
      <c r="C428" s="12"/>
      <c r="D428" s="7" t="s">
        <v>367</v>
      </c>
      <c r="E428" s="20" t="s">
        <v>368</v>
      </c>
      <c r="F428" s="20"/>
      <c r="G428" s="13"/>
      <c r="H428" s="13"/>
      <c r="I428" s="13"/>
      <c r="J428" s="13"/>
      <c r="K428" s="13"/>
      <c r="L428" s="13"/>
      <c r="M428" s="13"/>
      <c r="N428" s="13"/>
    </row>
    <row r="429" spans="1:14" s="16" customFormat="1" ht="15" x14ac:dyDescent="0.25">
      <c r="A429" s="3" t="s">
        <v>39</v>
      </c>
      <c r="B429" s="3" t="s">
        <v>557</v>
      </c>
      <c r="C429" s="14" t="s">
        <v>201</v>
      </c>
      <c r="D429" s="15" t="s">
        <v>202</v>
      </c>
      <c r="G429" s="1">
        <v>3122512.21</v>
      </c>
      <c r="H429" s="1">
        <v>45646</v>
      </c>
      <c r="I429" s="1">
        <v>0</v>
      </c>
      <c r="J429" s="1">
        <v>13889.8</v>
      </c>
      <c r="K429" s="1">
        <v>0</v>
      </c>
      <c r="L429" s="1">
        <v>43726.37</v>
      </c>
      <c r="M429" s="1">
        <v>278003.13</v>
      </c>
      <c r="N429" s="1">
        <f t="shared" ref="N429" si="348">SUM(G429:M429)</f>
        <v>3503777.51</v>
      </c>
    </row>
    <row r="430" spans="1:14" ht="15" x14ac:dyDescent="0.25">
      <c r="A430" s="3" t="s">
        <v>39</v>
      </c>
      <c r="B430" s="3" t="s">
        <v>557</v>
      </c>
      <c r="C430" s="6" t="s">
        <v>201</v>
      </c>
      <c r="D430" s="6" t="s">
        <v>697</v>
      </c>
      <c r="E430" s="17"/>
      <c r="F430" s="17">
        <v>418</v>
      </c>
      <c r="G430" s="8">
        <v>7470.1249043062198</v>
      </c>
      <c r="H430" s="8">
        <v>109.20095693779905</v>
      </c>
      <c r="I430" s="8">
        <v>0</v>
      </c>
      <c r="J430" s="8">
        <v>33.229186602870811</v>
      </c>
      <c r="K430" s="8">
        <v>0</v>
      </c>
      <c r="L430" s="8">
        <v>104.60854066985647</v>
      </c>
      <c r="M430" s="8">
        <v>665.07925837320579</v>
      </c>
      <c r="N430" s="1">
        <f t="shared" ref="G430:N430" si="349">N429/$F430</f>
        <v>8382.2428468899525</v>
      </c>
    </row>
    <row r="431" spans="1:14" ht="15" x14ac:dyDescent="0.25">
      <c r="A431" s="3" t="str">
        <f>A430</f>
        <v>1340</v>
      </c>
      <c r="B431" s="3" t="str">
        <f t="shared" ref="B431" si="350">B430</f>
        <v>GRANDWEST GRAND 1</v>
      </c>
      <c r="C431" s="6" t="str">
        <f t="shared" ref="C431" si="351">C430</f>
        <v xml:space="preserve">$ </v>
      </c>
      <c r="D431" s="6" t="s">
        <v>698</v>
      </c>
      <c r="F431" s="17">
        <v>393</v>
      </c>
      <c r="G431" s="8">
        <v>7945.3236895674299</v>
      </c>
      <c r="H431" s="8">
        <v>116.14758269720102</v>
      </c>
      <c r="I431" s="8">
        <v>0</v>
      </c>
      <c r="J431" s="8">
        <v>35.343002544529263</v>
      </c>
      <c r="K431" s="8">
        <v>0</v>
      </c>
      <c r="L431" s="8">
        <v>111.26302798982189</v>
      </c>
      <c r="M431" s="8">
        <v>707.38709923664123</v>
      </c>
      <c r="N431" s="1">
        <f t="shared" ref="G431:N431" si="352">N429/$F431</f>
        <v>8915.4644020356227</v>
      </c>
    </row>
    <row r="432" spans="1:14" s="19" customFormat="1" x14ac:dyDescent="0.2">
      <c r="A432" s="3" t="s">
        <v>39</v>
      </c>
      <c r="B432" s="3" t="s">
        <v>557</v>
      </c>
      <c r="C432" s="17" t="s">
        <v>200</v>
      </c>
      <c r="D432" s="2" t="s">
        <v>199</v>
      </c>
      <c r="E432" s="17"/>
      <c r="F432" s="17"/>
      <c r="G432" s="18">
        <v>33.37602048199858</v>
      </c>
      <c r="H432" s="18">
        <v>0.48790260164308757</v>
      </c>
      <c r="I432" s="18">
        <v>0</v>
      </c>
      <c r="J432" s="18">
        <v>0.14846579232138976</v>
      </c>
      <c r="K432" s="18">
        <v>0</v>
      </c>
      <c r="L432" s="18">
        <v>0.46738399166210093</v>
      </c>
      <c r="M432" s="18">
        <v>2.9715298249993758</v>
      </c>
      <c r="N432" s="18">
        <f>(N429/IC!H429)*100</f>
        <v>37.45130269262453</v>
      </c>
    </row>
    <row r="433" spans="1:14" x14ac:dyDescent="0.2">
      <c r="A433" s="3" t="s">
        <v>39</v>
      </c>
      <c r="B433" s="3" t="s">
        <v>557</v>
      </c>
      <c r="C433" s="6"/>
      <c r="D433" s="6"/>
      <c r="E433" s="17"/>
      <c r="F433" s="17"/>
      <c r="G433" s="8"/>
      <c r="H433" s="8"/>
      <c r="I433" s="8"/>
      <c r="J433" s="8"/>
      <c r="K433" s="8"/>
      <c r="L433" s="8"/>
      <c r="M433" s="8"/>
      <c r="N433" s="8"/>
    </row>
    <row r="434" spans="1:14" x14ac:dyDescent="0.2">
      <c r="A434" s="11" t="s">
        <v>50</v>
      </c>
      <c r="B434" s="11" t="s">
        <v>558</v>
      </c>
      <c r="C434" s="12"/>
      <c r="D434" s="7" t="s">
        <v>367</v>
      </c>
      <c r="E434" s="20" t="s">
        <v>366</v>
      </c>
      <c r="F434" s="20"/>
      <c r="G434" s="13"/>
      <c r="H434" s="13"/>
      <c r="I434" s="13"/>
      <c r="J434" s="13"/>
      <c r="K434" s="13"/>
      <c r="L434" s="13"/>
      <c r="M434" s="13"/>
      <c r="N434" s="13"/>
    </row>
    <row r="435" spans="1:14" s="16" customFormat="1" ht="15" x14ac:dyDescent="0.25">
      <c r="A435" s="3" t="s">
        <v>50</v>
      </c>
      <c r="B435" s="3" t="s">
        <v>558</v>
      </c>
      <c r="C435" s="14" t="s">
        <v>201</v>
      </c>
      <c r="D435" s="15" t="s">
        <v>202</v>
      </c>
      <c r="G435" s="1">
        <v>1017002.67</v>
      </c>
      <c r="H435" s="1">
        <v>22583</v>
      </c>
      <c r="I435" s="1">
        <v>0</v>
      </c>
      <c r="J435" s="1">
        <v>26622.560000000001</v>
      </c>
      <c r="K435" s="1">
        <v>0</v>
      </c>
      <c r="L435" s="1">
        <v>153788.85</v>
      </c>
      <c r="M435" s="1">
        <v>2296210.6399999997</v>
      </c>
      <c r="N435" s="1">
        <f t="shared" ref="N435" si="353">SUM(G435:M435)</f>
        <v>3516207.7199999997</v>
      </c>
    </row>
    <row r="436" spans="1:14" ht="15" x14ac:dyDescent="0.25">
      <c r="A436" s="3" t="s">
        <v>50</v>
      </c>
      <c r="B436" s="3" t="s">
        <v>558</v>
      </c>
      <c r="C436" s="6" t="s">
        <v>201</v>
      </c>
      <c r="D436" s="6" t="s">
        <v>697</v>
      </c>
      <c r="E436" s="17"/>
      <c r="F436" s="17">
        <v>1288.5</v>
      </c>
      <c r="G436" s="8">
        <v>789.29194412107108</v>
      </c>
      <c r="H436" s="8">
        <v>17.526581296080714</v>
      </c>
      <c r="I436" s="8">
        <v>0</v>
      </c>
      <c r="J436" s="8">
        <v>20.661668606907259</v>
      </c>
      <c r="K436" s="8">
        <v>0</v>
      </c>
      <c r="L436" s="8">
        <v>119.35494761350408</v>
      </c>
      <c r="M436" s="8">
        <v>1782.0804346138918</v>
      </c>
      <c r="N436" s="1">
        <f t="shared" ref="G436:N436" si="354">N435/$F436</f>
        <v>2728.9155762514551</v>
      </c>
    </row>
    <row r="437" spans="1:14" ht="15" x14ac:dyDescent="0.25">
      <c r="A437" s="3" t="str">
        <f>A436</f>
        <v>1350</v>
      </c>
      <c r="B437" s="3" t="str">
        <f t="shared" ref="B437" si="355">B436</f>
        <v>GRANDEAST GRAND 2</v>
      </c>
      <c r="C437" s="6" t="str">
        <f t="shared" ref="C437" si="356">C436</f>
        <v xml:space="preserve">$ </v>
      </c>
      <c r="D437" s="6" t="s">
        <v>698</v>
      </c>
      <c r="F437" s="17">
        <v>1283</v>
      </c>
      <c r="G437" s="8">
        <v>792.67550272798132</v>
      </c>
      <c r="H437" s="8">
        <v>17.601714731098987</v>
      </c>
      <c r="I437" s="8">
        <v>0</v>
      </c>
      <c r="J437" s="8">
        <v>20.750241621200313</v>
      </c>
      <c r="K437" s="8">
        <v>0</v>
      </c>
      <c r="L437" s="8">
        <v>119.8666017147311</v>
      </c>
      <c r="M437" s="8">
        <v>1789.7199064692124</v>
      </c>
      <c r="N437" s="1">
        <f t="shared" ref="G437:N437" si="357">N435/$F437</f>
        <v>2740.6139672642244</v>
      </c>
    </row>
    <row r="438" spans="1:14" s="19" customFormat="1" x14ac:dyDescent="0.2">
      <c r="A438" s="3" t="s">
        <v>50</v>
      </c>
      <c r="B438" s="3" t="s">
        <v>558</v>
      </c>
      <c r="C438" s="17" t="s">
        <v>200</v>
      </c>
      <c r="D438" s="2" t="s">
        <v>199</v>
      </c>
      <c r="E438" s="17"/>
      <c r="F438" s="17"/>
      <c r="G438" s="18">
        <v>3.2058967714560387</v>
      </c>
      <c r="H438" s="18">
        <v>7.1188374352834025E-2</v>
      </c>
      <c r="I438" s="18">
        <v>0</v>
      </c>
      <c r="J438" s="18">
        <v>8.3922276380940755E-2</v>
      </c>
      <c r="K438" s="18">
        <v>0</v>
      </c>
      <c r="L438" s="18">
        <v>0.48478847916981088</v>
      </c>
      <c r="M438" s="18">
        <v>7.2383431179772657</v>
      </c>
      <c r="N438" s="18">
        <f>(N435/IC!H435)*100</f>
        <v>11.08413901933689</v>
      </c>
    </row>
    <row r="439" spans="1:14" x14ac:dyDescent="0.2">
      <c r="A439" s="3" t="s">
        <v>50</v>
      </c>
      <c r="B439" s="3" t="s">
        <v>558</v>
      </c>
      <c r="C439" s="6"/>
      <c r="D439" s="6"/>
      <c r="E439" s="17"/>
      <c r="F439" s="17"/>
      <c r="G439" s="8"/>
      <c r="H439" s="8"/>
      <c r="I439" s="8"/>
      <c r="J439" s="8"/>
      <c r="K439" s="8"/>
      <c r="L439" s="8"/>
      <c r="M439" s="8"/>
      <c r="N439" s="8"/>
    </row>
    <row r="440" spans="1:14" x14ac:dyDescent="0.2">
      <c r="A440" s="11" t="s">
        <v>17</v>
      </c>
      <c r="B440" s="11" t="s">
        <v>559</v>
      </c>
      <c r="C440" s="12"/>
      <c r="D440" s="7" t="s">
        <v>365</v>
      </c>
      <c r="E440" s="20" t="s">
        <v>364</v>
      </c>
      <c r="F440" s="20"/>
      <c r="G440" s="13"/>
      <c r="H440" s="13"/>
      <c r="I440" s="13"/>
      <c r="J440" s="13"/>
      <c r="K440" s="13"/>
      <c r="L440" s="13"/>
      <c r="M440" s="13"/>
      <c r="N440" s="13"/>
    </row>
    <row r="441" spans="1:14" s="16" customFormat="1" ht="15" x14ac:dyDescent="0.25">
      <c r="A441" s="3" t="s">
        <v>17</v>
      </c>
      <c r="B441" s="3" t="s">
        <v>559</v>
      </c>
      <c r="C441" s="14" t="s">
        <v>201</v>
      </c>
      <c r="D441" s="15" t="s">
        <v>202</v>
      </c>
      <c r="G441" s="1">
        <v>6438153.9900000002</v>
      </c>
      <c r="H441" s="1">
        <v>57727</v>
      </c>
      <c r="I441" s="1">
        <v>516283.89</v>
      </c>
      <c r="J441" s="1">
        <v>44370.28</v>
      </c>
      <c r="K441" s="1">
        <v>63211.289999999994</v>
      </c>
      <c r="L441" s="1">
        <v>120593.15</v>
      </c>
      <c r="M441" s="1">
        <v>2388798.89</v>
      </c>
      <c r="N441" s="1">
        <f t="shared" ref="N441" si="358">SUM(G441:M441)</f>
        <v>9629138.4900000002</v>
      </c>
    </row>
    <row r="442" spans="1:14" ht="15" x14ac:dyDescent="0.25">
      <c r="A442" s="3" t="s">
        <v>17</v>
      </c>
      <c r="B442" s="3" t="s">
        <v>559</v>
      </c>
      <c r="C442" s="6" t="s">
        <v>201</v>
      </c>
      <c r="D442" s="6" t="s">
        <v>697</v>
      </c>
      <c r="E442" s="17"/>
      <c r="F442" s="17">
        <v>2041.5</v>
      </c>
      <c r="G442" s="8">
        <v>3153.6389860396766</v>
      </c>
      <c r="H442" s="8">
        <v>28.276757286309085</v>
      </c>
      <c r="I442" s="8">
        <v>252.89438648052902</v>
      </c>
      <c r="J442" s="8">
        <v>21.734156257653684</v>
      </c>
      <c r="K442" s="8">
        <v>30.963159441587067</v>
      </c>
      <c r="L442" s="8">
        <v>59.070854763654175</v>
      </c>
      <c r="M442" s="8">
        <v>1170.1194660788638</v>
      </c>
      <c r="N442" s="1">
        <f t="shared" ref="G442:N442" si="359">N441/$F442</f>
        <v>4716.697766348273</v>
      </c>
    </row>
    <row r="443" spans="1:14" ht="15" x14ac:dyDescent="0.25">
      <c r="A443" s="3" t="str">
        <f>A442</f>
        <v>1360</v>
      </c>
      <c r="B443" s="3" t="str">
        <f t="shared" ref="B443" si="360">B442</f>
        <v>GUNNIGUNNISON WAT</v>
      </c>
      <c r="C443" s="6" t="str">
        <f t="shared" ref="C443" si="361">C442</f>
        <v xml:space="preserve">$ </v>
      </c>
      <c r="D443" s="6" t="s">
        <v>698</v>
      </c>
      <c r="F443" s="17">
        <v>2061</v>
      </c>
      <c r="G443" s="8">
        <v>3123.8010625909756</v>
      </c>
      <c r="H443" s="8">
        <v>28.009218825812713</v>
      </c>
      <c r="I443" s="8">
        <v>250.50164483260554</v>
      </c>
      <c r="J443" s="8">
        <v>21.528520135856379</v>
      </c>
      <c r="K443" s="8">
        <v>30.670203784570592</v>
      </c>
      <c r="L443" s="8">
        <v>58.511960213488592</v>
      </c>
      <c r="M443" s="8">
        <v>1159.048466763707</v>
      </c>
      <c r="N443" s="1">
        <f t="shared" ref="G443:N443" si="362">N441/$F443</f>
        <v>4672.0710771470158</v>
      </c>
    </row>
    <row r="444" spans="1:14" s="19" customFormat="1" x14ac:dyDescent="0.2">
      <c r="A444" s="3" t="s">
        <v>17</v>
      </c>
      <c r="B444" s="3" t="s">
        <v>559</v>
      </c>
      <c r="C444" s="17" t="s">
        <v>200</v>
      </c>
      <c r="D444" s="2" t="s">
        <v>199</v>
      </c>
      <c r="E444" s="17"/>
      <c r="F444" s="17"/>
      <c r="G444" s="18">
        <v>14.298200638096729</v>
      </c>
      <c r="H444" s="18">
        <v>0.12820324420904539</v>
      </c>
      <c r="I444" s="18">
        <v>1.1465911900993628</v>
      </c>
      <c r="J444" s="18">
        <v>9.8539917932054702E-2</v>
      </c>
      <c r="K444" s="18">
        <v>0.14038305210107552</v>
      </c>
      <c r="L444" s="18">
        <v>0.26781979072856787</v>
      </c>
      <c r="M444" s="18">
        <v>5.3051737914834742</v>
      </c>
      <c r="N444" s="18">
        <f>(N441/IC!H441)*100</f>
        <v>21.384911624650311</v>
      </c>
    </row>
    <row r="445" spans="1:14" x14ac:dyDescent="0.2">
      <c r="A445" s="3" t="s">
        <v>17</v>
      </c>
      <c r="B445" s="3" t="s">
        <v>559</v>
      </c>
      <c r="C445" s="6"/>
      <c r="D445" s="6"/>
      <c r="E445" s="17"/>
      <c r="F445" s="17"/>
      <c r="G445" s="8"/>
      <c r="H445" s="8"/>
      <c r="I445" s="8"/>
      <c r="J445" s="8"/>
      <c r="K445" s="8"/>
      <c r="L445" s="8"/>
      <c r="M445" s="8"/>
      <c r="N445" s="8"/>
    </row>
    <row r="446" spans="1:14" x14ac:dyDescent="0.2">
      <c r="A446" s="11" t="s">
        <v>101</v>
      </c>
      <c r="B446" s="11" t="s">
        <v>560</v>
      </c>
      <c r="C446" s="12"/>
      <c r="D446" s="7" t="s">
        <v>363</v>
      </c>
      <c r="E446" s="20" t="s">
        <v>362</v>
      </c>
      <c r="F446" s="20"/>
      <c r="G446" s="13"/>
      <c r="H446" s="13"/>
      <c r="I446" s="13"/>
      <c r="J446" s="13"/>
      <c r="K446" s="13"/>
      <c r="L446" s="13"/>
      <c r="M446" s="13"/>
      <c r="N446" s="13"/>
    </row>
    <row r="447" spans="1:14" s="16" customFormat="1" ht="15" x14ac:dyDescent="0.25">
      <c r="A447" s="3" t="s">
        <v>101</v>
      </c>
      <c r="B447" s="3" t="s">
        <v>560</v>
      </c>
      <c r="C447" s="14" t="s">
        <v>201</v>
      </c>
      <c r="D447" s="15" t="s">
        <v>202</v>
      </c>
      <c r="G447" s="1">
        <v>408931.69</v>
      </c>
      <c r="H447" s="1">
        <v>0</v>
      </c>
      <c r="I447" s="1">
        <v>0</v>
      </c>
      <c r="J447" s="1">
        <v>0</v>
      </c>
      <c r="K447" s="1">
        <v>0</v>
      </c>
      <c r="L447" s="1">
        <v>2235.34</v>
      </c>
      <c r="M447" s="1">
        <v>309076.78000000003</v>
      </c>
      <c r="N447" s="1">
        <f t="shared" ref="N447" si="363">SUM(G447:M447)</f>
        <v>720243.81</v>
      </c>
    </row>
    <row r="448" spans="1:14" ht="15" x14ac:dyDescent="0.25">
      <c r="A448" s="3" t="s">
        <v>101</v>
      </c>
      <c r="B448" s="3" t="s">
        <v>560</v>
      </c>
      <c r="C448" s="6" t="s">
        <v>201</v>
      </c>
      <c r="D448" s="6" t="s">
        <v>697</v>
      </c>
      <c r="E448" s="17"/>
      <c r="F448" s="17">
        <v>76.5</v>
      </c>
      <c r="G448" s="8">
        <v>5345.5122875816996</v>
      </c>
      <c r="H448" s="8">
        <v>0</v>
      </c>
      <c r="I448" s="8">
        <v>0</v>
      </c>
      <c r="J448" s="8">
        <v>0</v>
      </c>
      <c r="K448" s="8">
        <v>0</v>
      </c>
      <c r="L448" s="8">
        <v>29.220130718954252</v>
      </c>
      <c r="M448" s="8">
        <v>4040.2193464052293</v>
      </c>
      <c r="N448" s="1">
        <f t="shared" ref="G448:N448" si="364">N447/$F448</f>
        <v>9414.9517647058838</v>
      </c>
    </row>
    <row r="449" spans="1:14" ht="15" x14ac:dyDescent="0.25">
      <c r="A449" s="3" t="str">
        <f>A448</f>
        <v>1380</v>
      </c>
      <c r="B449" s="3" t="str">
        <f t="shared" ref="B449" si="365">B448</f>
        <v>HINSDHINSDALE COU</v>
      </c>
      <c r="C449" s="6" t="str">
        <f t="shared" ref="C449" si="366">C448</f>
        <v xml:space="preserve">$ </v>
      </c>
      <c r="D449" s="6" t="s">
        <v>698</v>
      </c>
      <c r="F449" s="17">
        <v>81</v>
      </c>
      <c r="G449" s="8">
        <v>5048.5393827160497</v>
      </c>
      <c r="H449" s="8">
        <v>0</v>
      </c>
      <c r="I449" s="8">
        <v>0</v>
      </c>
      <c r="J449" s="8">
        <v>0</v>
      </c>
      <c r="K449" s="8">
        <v>0</v>
      </c>
      <c r="L449" s="8">
        <v>27.596790123456792</v>
      </c>
      <c r="M449" s="8">
        <v>3815.762716049383</v>
      </c>
      <c r="N449" s="1">
        <f t="shared" ref="G449:N449" si="367">N447/$F449</f>
        <v>8891.8988888888889</v>
      </c>
    </row>
    <row r="450" spans="1:14" s="19" customFormat="1" x14ac:dyDescent="0.2">
      <c r="A450" s="3" t="s">
        <v>101</v>
      </c>
      <c r="B450" s="3" t="s">
        <v>560</v>
      </c>
      <c r="C450" s="17" t="s">
        <v>200</v>
      </c>
      <c r="D450" s="2" t="s">
        <v>199</v>
      </c>
      <c r="E450" s="17"/>
      <c r="F450" s="17"/>
      <c r="G450" s="18">
        <v>15.848245535586322</v>
      </c>
      <c r="H450" s="18">
        <v>0</v>
      </c>
      <c r="I450" s="18">
        <v>0</v>
      </c>
      <c r="J450" s="18">
        <v>0</v>
      </c>
      <c r="K450" s="18">
        <v>0</v>
      </c>
      <c r="L450" s="18">
        <v>8.6631136793329788E-2</v>
      </c>
      <c r="M450" s="18">
        <v>11.978344595373366</v>
      </c>
      <c r="N450" s="18">
        <f>(N447/IC!H447)*100</f>
        <v>27.91322126775302</v>
      </c>
    </row>
    <row r="451" spans="1:14" x14ac:dyDescent="0.2">
      <c r="A451" s="3" t="s">
        <v>101</v>
      </c>
      <c r="B451" s="3" t="s">
        <v>560</v>
      </c>
      <c r="C451" s="6"/>
      <c r="D451" s="6"/>
      <c r="E451" s="17"/>
      <c r="F451" s="17"/>
      <c r="G451" s="8"/>
      <c r="H451" s="8"/>
      <c r="I451" s="8"/>
      <c r="J451" s="8"/>
      <c r="K451" s="8"/>
      <c r="L451" s="8"/>
      <c r="M451" s="8"/>
      <c r="N451" s="8"/>
    </row>
    <row r="452" spans="1:14" x14ac:dyDescent="0.2">
      <c r="A452" s="11" t="s">
        <v>32</v>
      </c>
      <c r="B452" s="11" t="s">
        <v>561</v>
      </c>
      <c r="C452" s="12"/>
      <c r="D452" s="7" t="s">
        <v>360</v>
      </c>
      <c r="E452" s="20" t="s">
        <v>361</v>
      </c>
      <c r="F452" s="20"/>
      <c r="G452" s="13"/>
      <c r="H452" s="13"/>
      <c r="I452" s="13"/>
      <c r="J452" s="13"/>
      <c r="K452" s="13"/>
      <c r="L452" s="13"/>
      <c r="M452" s="13"/>
      <c r="N452" s="13"/>
    </row>
    <row r="453" spans="1:14" s="16" customFormat="1" ht="15" x14ac:dyDescent="0.25">
      <c r="A453" s="3" t="s">
        <v>32</v>
      </c>
      <c r="B453" s="3" t="s">
        <v>561</v>
      </c>
      <c r="C453" s="14" t="s">
        <v>201</v>
      </c>
      <c r="D453" s="15" t="s">
        <v>202</v>
      </c>
      <c r="G453" s="1">
        <v>2151869.2799999998</v>
      </c>
      <c r="H453" s="1">
        <v>10307</v>
      </c>
      <c r="I453" s="1">
        <v>0</v>
      </c>
      <c r="J453" s="1">
        <v>1157.46</v>
      </c>
      <c r="K453" s="1">
        <v>0</v>
      </c>
      <c r="L453" s="1">
        <v>60877.17</v>
      </c>
      <c r="M453" s="1">
        <v>12541995.469999999</v>
      </c>
      <c r="N453" s="1">
        <f t="shared" ref="N453" si="368">SUM(G453:M453)</f>
        <v>14766206.379999999</v>
      </c>
    </row>
    <row r="454" spans="1:14" ht="15" x14ac:dyDescent="0.25">
      <c r="A454" s="3" t="s">
        <v>32</v>
      </c>
      <c r="B454" s="3" t="s">
        <v>561</v>
      </c>
      <c r="C454" s="6" t="s">
        <v>201</v>
      </c>
      <c r="D454" s="6" t="s">
        <v>697</v>
      </c>
      <c r="E454" s="17"/>
      <c r="F454" s="17">
        <v>508.6</v>
      </c>
      <c r="G454" s="8">
        <v>4230.9659457333855</v>
      </c>
      <c r="H454" s="8">
        <v>20.265434526150216</v>
      </c>
      <c r="I454" s="8">
        <v>0</v>
      </c>
      <c r="J454" s="8">
        <v>2.2757766417616989</v>
      </c>
      <c r="K454" s="8">
        <v>0</v>
      </c>
      <c r="L454" s="8">
        <v>119.69557609123082</v>
      </c>
      <c r="M454" s="8">
        <v>24659.841663389692</v>
      </c>
      <c r="N454" s="1">
        <f t="shared" ref="G454:N454" si="369">N453/$F454</f>
        <v>29033.044396382222</v>
      </c>
    </row>
    <row r="455" spans="1:14" ht="15" x14ac:dyDescent="0.25">
      <c r="A455" s="3" t="str">
        <f>A454</f>
        <v>1390</v>
      </c>
      <c r="B455" s="3" t="str">
        <f t="shared" ref="B455" si="370">B454</f>
        <v>HUERFHUERFANO RE-</v>
      </c>
      <c r="C455" s="6" t="str">
        <f t="shared" ref="C455" si="371">C454</f>
        <v xml:space="preserve">$ </v>
      </c>
      <c r="D455" s="6" t="s">
        <v>698</v>
      </c>
      <c r="F455" s="17">
        <v>491</v>
      </c>
      <c r="G455" s="8">
        <v>4382.6258248472504</v>
      </c>
      <c r="H455" s="8">
        <v>20.991853360488797</v>
      </c>
      <c r="I455" s="8">
        <v>0</v>
      </c>
      <c r="J455" s="8">
        <v>2.3573523421588596</v>
      </c>
      <c r="K455" s="8">
        <v>0</v>
      </c>
      <c r="L455" s="8">
        <v>123.98608961303462</v>
      </c>
      <c r="M455" s="8">
        <v>25543.778961303458</v>
      </c>
      <c r="N455" s="1">
        <f t="shared" ref="G455:N455" si="372">N453/$F455</f>
        <v>30073.740081466392</v>
      </c>
    </row>
    <row r="456" spans="1:14" s="19" customFormat="1" x14ac:dyDescent="0.2">
      <c r="A456" s="3" t="s">
        <v>32</v>
      </c>
      <c r="B456" s="3" t="s">
        <v>561</v>
      </c>
      <c r="C456" s="17" t="s">
        <v>200</v>
      </c>
      <c r="D456" s="2" t="s">
        <v>199</v>
      </c>
      <c r="E456" s="17"/>
      <c r="F456" s="17"/>
      <c r="G456" s="18">
        <v>9.9879824275986362</v>
      </c>
      <c r="H456" s="18">
        <v>4.7840329260734255E-2</v>
      </c>
      <c r="I456" s="18">
        <v>0</v>
      </c>
      <c r="J456" s="18">
        <v>5.3723942472231959E-3</v>
      </c>
      <c r="K456" s="18">
        <v>0</v>
      </c>
      <c r="L456" s="18">
        <v>0.28256368072782517</v>
      </c>
      <c r="M456" s="18">
        <v>58.214145034582074</v>
      </c>
      <c r="N456" s="18">
        <f>(N453/IC!H453)*100</f>
        <v>68.537903866416499</v>
      </c>
    </row>
    <row r="457" spans="1:14" x14ac:dyDescent="0.2">
      <c r="A457" s="3" t="s">
        <v>32</v>
      </c>
      <c r="B457" s="3" t="s">
        <v>561</v>
      </c>
      <c r="C457" s="6"/>
      <c r="D457" s="6"/>
      <c r="E457" s="17"/>
      <c r="F457" s="17"/>
      <c r="G457" s="8"/>
      <c r="H457" s="8"/>
      <c r="I457" s="8"/>
      <c r="J457" s="8"/>
      <c r="K457" s="8"/>
      <c r="L457" s="8"/>
      <c r="M457" s="8"/>
      <c r="N457" s="8"/>
    </row>
    <row r="458" spans="1:14" x14ac:dyDescent="0.2">
      <c r="A458" s="11" t="s">
        <v>35</v>
      </c>
      <c r="B458" s="11" t="s">
        <v>562</v>
      </c>
      <c r="C458" s="12"/>
      <c r="D458" s="7" t="s">
        <v>360</v>
      </c>
      <c r="E458" s="20" t="s">
        <v>359</v>
      </c>
      <c r="F458" s="20"/>
      <c r="G458" s="13"/>
      <c r="H458" s="13"/>
      <c r="I458" s="13"/>
      <c r="J458" s="13"/>
      <c r="K458" s="13"/>
      <c r="L458" s="13"/>
      <c r="M458" s="13"/>
      <c r="N458" s="13"/>
    </row>
    <row r="459" spans="1:14" s="16" customFormat="1" ht="15" x14ac:dyDescent="0.25">
      <c r="A459" s="3" t="s">
        <v>35</v>
      </c>
      <c r="B459" s="3" t="s">
        <v>562</v>
      </c>
      <c r="C459" s="14" t="s">
        <v>201</v>
      </c>
      <c r="D459" s="15" t="s">
        <v>202</v>
      </c>
      <c r="G459" s="1">
        <v>2192310.75</v>
      </c>
      <c r="H459" s="1">
        <v>7878</v>
      </c>
      <c r="I459" s="1">
        <v>0</v>
      </c>
      <c r="J459" s="1">
        <v>0</v>
      </c>
      <c r="K459" s="1">
        <v>0</v>
      </c>
      <c r="L459" s="1">
        <v>4645.79</v>
      </c>
      <c r="M459" s="1">
        <v>275072.02</v>
      </c>
      <c r="N459" s="1">
        <f t="shared" ref="N459" si="373">SUM(G459:M459)</f>
        <v>2479906.56</v>
      </c>
    </row>
    <row r="460" spans="1:14" ht="15" x14ac:dyDescent="0.25">
      <c r="A460" s="3" t="s">
        <v>35</v>
      </c>
      <c r="B460" s="3" t="s">
        <v>562</v>
      </c>
      <c r="C460" s="6" t="s">
        <v>201</v>
      </c>
      <c r="D460" s="6" t="s">
        <v>697</v>
      </c>
      <c r="E460" s="17"/>
      <c r="F460" s="17">
        <v>231.5</v>
      </c>
      <c r="G460" s="8">
        <v>9470.0248380129597</v>
      </c>
      <c r="H460" s="8">
        <v>34.030237580993521</v>
      </c>
      <c r="I460" s="8">
        <v>0</v>
      </c>
      <c r="J460" s="8">
        <v>0</v>
      </c>
      <c r="K460" s="8">
        <v>0</v>
      </c>
      <c r="L460" s="8">
        <v>20.068207343412528</v>
      </c>
      <c r="M460" s="8">
        <v>1188.2160691144709</v>
      </c>
      <c r="N460" s="1">
        <f t="shared" ref="G460:N460" si="374">N459/$F460</f>
        <v>10712.339352051837</v>
      </c>
    </row>
    <row r="461" spans="1:14" ht="15" x14ac:dyDescent="0.25">
      <c r="A461" s="3" t="str">
        <f>A460</f>
        <v>1400</v>
      </c>
      <c r="B461" s="3" t="str">
        <f t="shared" ref="B461" si="375">B460</f>
        <v>HUERFLA VETA RE-2</v>
      </c>
      <c r="C461" s="6" t="str">
        <f t="shared" ref="C461" si="376">C460</f>
        <v xml:space="preserve">$ </v>
      </c>
      <c r="D461" s="6" t="s">
        <v>698</v>
      </c>
      <c r="F461" s="17">
        <v>238</v>
      </c>
      <c r="G461" s="8">
        <v>9211.3897058823532</v>
      </c>
      <c r="H461" s="8">
        <v>33.100840336134453</v>
      </c>
      <c r="I461" s="8">
        <v>0</v>
      </c>
      <c r="J461" s="8">
        <v>0</v>
      </c>
      <c r="K461" s="8">
        <v>0</v>
      </c>
      <c r="L461" s="8">
        <v>19.520126050420167</v>
      </c>
      <c r="M461" s="8">
        <v>1155.7647899159665</v>
      </c>
      <c r="N461" s="1">
        <f t="shared" ref="G461:N461" si="377">N459/$F461</f>
        <v>10419.775462184874</v>
      </c>
    </row>
    <row r="462" spans="1:14" s="19" customFormat="1" x14ac:dyDescent="0.2">
      <c r="A462" s="3" t="s">
        <v>35</v>
      </c>
      <c r="B462" s="3" t="s">
        <v>562</v>
      </c>
      <c r="C462" s="17" t="s">
        <v>200</v>
      </c>
      <c r="D462" s="2" t="s">
        <v>199</v>
      </c>
      <c r="E462" s="17"/>
      <c r="F462" s="17"/>
      <c r="G462" s="18">
        <v>37.803176371014146</v>
      </c>
      <c r="H462" s="18">
        <v>0.13584453000143776</v>
      </c>
      <c r="I462" s="18">
        <v>0</v>
      </c>
      <c r="J462" s="18">
        <v>0</v>
      </c>
      <c r="K462" s="18">
        <v>0</v>
      </c>
      <c r="L462" s="18">
        <v>8.0109819628761028E-2</v>
      </c>
      <c r="M462" s="18">
        <v>4.7432126521256768</v>
      </c>
      <c r="N462" s="18">
        <f>(N459/IC!H459)*100</f>
        <v>42.762343372770026</v>
      </c>
    </row>
    <row r="463" spans="1:14" x14ac:dyDescent="0.2">
      <c r="A463" s="3" t="s">
        <v>35</v>
      </c>
      <c r="B463" s="3" t="s">
        <v>562</v>
      </c>
      <c r="C463" s="6"/>
      <c r="D463" s="6"/>
      <c r="E463" s="17"/>
      <c r="F463" s="17"/>
      <c r="G463" s="8"/>
      <c r="H463" s="8"/>
      <c r="I463" s="8"/>
      <c r="J463" s="8"/>
      <c r="K463" s="8"/>
      <c r="L463" s="8"/>
      <c r="M463" s="8"/>
      <c r="N463" s="8"/>
    </row>
    <row r="464" spans="1:14" x14ac:dyDescent="0.2">
      <c r="A464" s="11" t="s">
        <v>43</v>
      </c>
      <c r="B464" s="11" t="s">
        <v>563</v>
      </c>
      <c r="C464" s="12"/>
      <c r="D464" s="7" t="s">
        <v>358</v>
      </c>
      <c r="E464" s="20" t="s">
        <v>357</v>
      </c>
      <c r="F464" s="20"/>
      <c r="G464" s="13"/>
      <c r="H464" s="13"/>
      <c r="I464" s="13"/>
      <c r="J464" s="13"/>
      <c r="K464" s="13"/>
      <c r="L464" s="13"/>
      <c r="M464" s="13"/>
      <c r="N464" s="13"/>
    </row>
    <row r="465" spans="1:14" s="16" customFormat="1" ht="15" x14ac:dyDescent="0.25">
      <c r="A465" s="3" t="s">
        <v>43</v>
      </c>
      <c r="B465" s="3" t="s">
        <v>563</v>
      </c>
      <c r="C465" s="14" t="s">
        <v>201</v>
      </c>
      <c r="D465" s="15" t="s">
        <v>202</v>
      </c>
      <c r="G465" s="1">
        <v>475565.42</v>
      </c>
      <c r="H465" s="1">
        <v>0</v>
      </c>
      <c r="I465" s="1">
        <v>0</v>
      </c>
      <c r="J465" s="1">
        <v>1157.46</v>
      </c>
      <c r="K465" s="1">
        <v>0</v>
      </c>
      <c r="L465" s="1">
        <v>5721.4</v>
      </c>
      <c r="M465" s="1">
        <v>361407.57000000007</v>
      </c>
      <c r="N465" s="1">
        <f t="shared" ref="N465" si="378">SUM(G465:M465)</f>
        <v>843851.85000000009</v>
      </c>
    </row>
    <row r="466" spans="1:14" ht="15" x14ac:dyDescent="0.25">
      <c r="A466" s="3" t="s">
        <v>43</v>
      </c>
      <c r="B466" s="3" t="s">
        <v>563</v>
      </c>
      <c r="C466" s="6" t="s">
        <v>201</v>
      </c>
      <c r="D466" s="6" t="s">
        <v>697</v>
      </c>
      <c r="E466" s="17"/>
      <c r="F466" s="17">
        <v>172.5</v>
      </c>
      <c r="G466" s="8">
        <v>2756.9009855072463</v>
      </c>
      <c r="H466" s="8">
        <v>0</v>
      </c>
      <c r="I466" s="8">
        <v>0</v>
      </c>
      <c r="J466" s="8">
        <v>6.7099130434782612</v>
      </c>
      <c r="K466" s="8">
        <v>0</v>
      </c>
      <c r="L466" s="8">
        <v>33.167536231884057</v>
      </c>
      <c r="M466" s="8">
        <v>2095.1163478260873</v>
      </c>
      <c r="N466" s="1">
        <f t="shared" ref="G466:N466" si="379">N465/$F466</f>
        <v>4891.894782608696</v>
      </c>
    </row>
    <row r="467" spans="1:14" ht="15" x14ac:dyDescent="0.25">
      <c r="A467" s="3" t="str">
        <f>A466</f>
        <v>1410</v>
      </c>
      <c r="B467" s="3" t="str">
        <f t="shared" ref="B467" si="380">B466</f>
        <v>JACKSNORTH PARK R</v>
      </c>
      <c r="C467" s="6" t="str">
        <f t="shared" ref="C467" si="381">C466</f>
        <v xml:space="preserve">$ </v>
      </c>
      <c r="D467" s="6" t="s">
        <v>698</v>
      </c>
      <c r="F467" s="17">
        <v>186</v>
      </c>
      <c r="G467" s="8">
        <v>2556.8033333333333</v>
      </c>
      <c r="H467" s="8">
        <v>0</v>
      </c>
      <c r="I467" s="8">
        <v>0</v>
      </c>
      <c r="J467" s="8">
        <v>6.2229032258064514</v>
      </c>
      <c r="K467" s="8">
        <v>0</v>
      </c>
      <c r="L467" s="8">
        <v>30.760215053763439</v>
      </c>
      <c r="M467" s="8">
        <v>1943.0514516129035</v>
      </c>
      <c r="N467" s="1">
        <f t="shared" ref="G467:N467" si="382">N465/$F467</f>
        <v>4536.8379032258072</v>
      </c>
    </row>
    <row r="468" spans="1:14" s="19" customFormat="1" x14ac:dyDescent="0.2">
      <c r="A468" s="3" t="s">
        <v>43</v>
      </c>
      <c r="B468" s="3" t="s">
        <v>563</v>
      </c>
      <c r="C468" s="17" t="s">
        <v>200</v>
      </c>
      <c r="D468" s="2" t="s">
        <v>199</v>
      </c>
      <c r="E468" s="17"/>
      <c r="F468" s="17"/>
      <c r="G468" s="18">
        <v>10.458911097867274</v>
      </c>
      <c r="H468" s="18">
        <v>0</v>
      </c>
      <c r="I468" s="18">
        <v>0</v>
      </c>
      <c r="J468" s="18">
        <v>2.5455532993415405E-2</v>
      </c>
      <c r="K468" s="18">
        <v>0</v>
      </c>
      <c r="L468" s="18">
        <v>0.12582835386840746</v>
      </c>
      <c r="M468" s="18">
        <v>7.9482853163004252</v>
      </c>
      <c r="N468" s="18">
        <f>(N465/IC!H465)*100</f>
        <v>18.558480301029523</v>
      </c>
    </row>
    <row r="469" spans="1:14" x14ac:dyDescent="0.2">
      <c r="A469" s="3" t="s">
        <v>43</v>
      </c>
      <c r="B469" s="3" t="s">
        <v>563</v>
      </c>
      <c r="C469" s="6"/>
      <c r="D469" s="6"/>
      <c r="E469" s="17"/>
      <c r="F469" s="17"/>
      <c r="G469" s="8"/>
      <c r="H469" s="8"/>
      <c r="I469" s="8"/>
      <c r="J469" s="8"/>
      <c r="K469" s="8"/>
      <c r="L469" s="8"/>
      <c r="M469" s="8"/>
      <c r="N469" s="8"/>
    </row>
    <row r="470" spans="1:14" x14ac:dyDescent="0.2">
      <c r="A470" s="11" t="s">
        <v>164</v>
      </c>
      <c r="B470" s="11" t="s">
        <v>564</v>
      </c>
      <c r="C470" s="12"/>
      <c r="D470" s="7" t="s">
        <v>356</v>
      </c>
      <c r="E470" s="20" t="s">
        <v>355</v>
      </c>
      <c r="F470" s="20"/>
      <c r="G470" s="13"/>
      <c r="H470" s="13"/>
      <c r="I470" s="13"/>
      <c r="J470" s="13"/>
      <c r="K470" s="13"/>
      <c r="L470" s="13"/>
      <c r="M470" s="13"/>
      <c r="N470" s="13"/>
    </row>
    <row r="471" spans="1:14" s="16" customFormat="1" ht="15" x14ac:dyDescent="0.25">
      <c r="A471" s="3" t="s">
        <v>164</v>
      </c>
      <c r="B471" s="3" t="s">
        <v>564</v>
      </c>
      <c r="C471" s="14" t="s">
        <v>201</v>
      </c>
      <c r="D471" s="15" t="s">
        <v>202</v>
      </c>
      <c r="G471" s="1">
        <v>398354773.52999997</v>
      </c>
      <c r="H471" s="1">
        <v>3462346</v>
      </c>
      <c r="I471" s="1">
        <v>25941495.990000002</v>
      </c>
      <c r="J471" s="1">
        <v>1156350.1399999999</v>
      </c>
      <c r="K471" s="1">
        <v>879002.92</v>
      </c>
      <c r="L471" s="1">
        <v>5133490.99</v>
      </c>
      <c r="M471" s="1">
        <v>47274214.790000007</v>
      </c>
      <c r="N471" s="1">
        <f t="shared" ref="N471" si="383">SUM(G471:M471)</f>
        <v>482201674.36000001</v>
      </c>
    </row>
    <row r="472" spans="1:14" ht="15" x14ac:dyDescent="0.25">
      <c r="A472" s="3" t="s">
        <v>164</v>
      </c>
      <c r="B472" s="3" t="s">
        <v>564</v>
      </c>
      <c r="C472" s="6" t="s">
        <v>201</v>
      </c>
      <c r="D472" s="6" t="s">
        <v>697</v>
      </c>
      <c r="E472" s="17"/>
      <c r="F472" s="17">
        <v>78417.8</v>
      </c>
      <c r="G472" s="8">
        <v>5079.9024396246768</v>
      </c>
      <c r="H472" s="8">
        <v>44.152552099140756</v>
      </c>
      <c r="I472" s="8">
        <v>330.81132077155951</v>
      </c>
      <c r="J472" s="8">
        <v>14.746016083083175</v>
      </c>
      <c r="K472" s="8">
        <v>11.209226986730053</v>
      </c>
      <c r="L472" s="8">
        <v>65.463338553236639</v>
      </c>
      <c r="M472" s="8">
        <v>602.85056186223028</v>
      </c>
      <c r="N472" s="1">
        <f t="shared" ref="G472:N472" si="384">N471/$F472</f>
        <v>6149.1354559806578</v>
      </c>
    </row>
    <row r="473" spans="1:14" ht="15" x14ac:dyDescent="0.25">
      <c r="A473" s="3" t="str">
        <f>A472</f>
        <v>1420</v>
      </c>
      <c r="B473" s="3" t="str">
        <f t="shared" ref="B473" si="385">B472</f>
        <v>JEFFEJEFFERSON CO</v>
      </c>
      <c r="C473" s="6" t="str">
        <f t="shared" ref="C473" si="386">C472</f>
        <v xml:space="preserve">$ </v>
      </c>
      <c r="D473" s="6" t="s">
        <v>698</v>
      </c>
      <c r="F473" s="17">
        <v>77078</v>
      </c>
      <c r="G473" s="8">
        <v>5168.2032944549674</v>
      </c>
      <c r="H473" s="8">
        <v>44.920029061470196</v>
      </c>
      <c r="I473" s="8">
        <v>336.56161278185738</v>
      </c>
      <c r="J473" s="8">
        <v>15.002337113054308</v>
      </c>
      <c r="K473" s="8">
        <v>11.404070162692339</v>
      </c>
      <c r="L473" s="8">
        <v>66.601247956615381</v>
      </c>
      <c r="M473" s="8">
        <v>613.32954656322181</v>
      </c>
      <c r="N473" s="1">
        <f t="shared" ref="G473:N473" si="387">N471/$F473</f>
        <v>6256.0221380938792</v>
      </c>
    </row>
    <row r="474" spans="1:14" s="19" customFormat="1" x14ac:dyDescent="0.2">
      <c r="A474" s="3" t="s">
        <v>164</v>
      </c>
      <c r="B474" s="3" t="s">
        <v>564</v>
      </c>
      <c r="C474" s="17" t="s">
        <v>200</v>
      </c>
      <c r="D474" s="2" t="s">
        <v>199</v>
      </c>
      <c r="E474" s="17"/>
      <c r="F474" s="17"/>
      <c r="G474" s="18">
        <v>32.340723512163279</v>
      </c>
      <c r="H474" s="18">
        <v>0.28109309120908949</v>
      </c>
      <c r="I474" s="18">
        <v>2.1060793168612553</v>
      </c>
      <c r="J474" s="18">
        <v>9.3879131482718176E-2</v>
      </c>
      <c r="K474" s="18">
        <v>7.1362494668244014E-2</v>
      </c>
      <c r="L474" s="18">
        <v>0.41676621893742255</v>
      </c>
      <c r="M474" s="18">
        <v>3.8379916882378473</v>
      </c>
      <c r="N474" s="18">
        <f>(N471/IC!H471)*100</f>
        <v>39.147895453559855</v>
      </c>
    </row>
    <row r="475" spans="1:14" x14ac:dyDescent="0.2">
      <c r="A475" s="3" t="s">
        <v>164</v>
      </c>
      <c r="B475" s="3" t="s">
        <v>564</v>
      </c>
      <c r="C475" s="6"/>
      <c r="D475" s="6"/>
      <c r="E475" s="17"/>
      <c r="F475" s="17"/>
      <c r="G475" s="8"/>
      <c r="H475" s="8"/>
      <c r="I475" s="8"/>
      <c r="J475" s="8"/>
      <c r="K475" s="8"/>
      <c r="L475" s="8"/>
      <c r="M475" s="8"/>
      <c r="N475" s="8"/>
    </row>
    <row r="476" spans="1:14" x14ac:dyDescent="0.2">
      <c r="A476" s="11" t="s">
        <v>181</v>
      </c>
      <c r="B476" s="11" t="s">
        <v>565</v>
      </c>
      <c r="C476" s="12"/>
      <c r="D476" s="7" t="s">
        <v>353</v>
      </c>
      <c r="E476" s="20" t="s">
        <v>354</v>
      </c>
      <c r="F476" s="20"/>
      <c r="G476" s="13"/>
      <c r="H476" s="13"/>
      <c r="I476" s="13"/>
      <c r="J476" s="13"/>
      <c r="K476" s="13"/>
      <c r="L476" s="13"/>
      <c r="M476" s="13"/>
      <c r="N476" s="13"/>
    </row>
    <row r="477" spans="1:14" s="16" customFormat="1" ht="15" x14ac:dyDescent="0.25">
      <c r="A477" s="3" t="s">
        <v>181</v>
      </c>
      <c r="B477" s="3" t="s">
        <v>565</v>
      </c>
      <c r="C477" s="14" t="s">
        <v>201</v>
      </c>
      <c r="D477" s="15" t="s">
        <v>202</v>
      </c>
      <c r="G477" s="1">
        <v>2252249.84</v>
      </c>
      <c r="H477" s="1">
        <v>59380</v>
      </c>
      <c r="I477" s="1">
        <v>0</v>
      </c>
      <c r="J477" s="1">
        <v>0</v>
      </c>
      <c r="K477" s="1">
        <v>0</v>
      </c>
      <c r="L477" s="1">
        <v>29816.38</v>
      </c>
      <c r="M477" s="1">
        <v>224091.19</v>
      </c>
      <c r="N477" s="1">
        <f t="shared" ref="N477" si="388">SUM(G477:M477)</f>
        <v>2565537.4099999997</v>
      </c>
    </row>
    <row r="478" spans="1:14" ht="15" x14ac:dyDescent="0.25">
      <c r="A478" s="3" t="s">
        <v>181</v>
      </c>
      <c r="B478" s="3" t="s">
        <v>565</v>
      </c>
      <c r="C478" s="6" t="s">
        <v>201</v>
      </c>
      <c r="D478" s="6" t="s">
        <v>697</v>
      </c>
      <c r="E478" s="17"/>
      <c r="F478" s="17">
        <v>193.5</v>
      </c>
      <c r="G478" s="8">
        <v>11639.534056847544</v>
      </c>
      <c r="H478" s="8">
        <v>306.87338501291987</v>
      </c>
      <c r="I478" s="8">
        <v>0</v>
      </c>
      <c r="J478" s="8">
        <v>0</v>
      </c>
      <c r="K478" s="8">
        <v>0</v>
      </c>
      <c r="L478" s="8">
        <v>154.08981912144702</v>
      </c>
      <c r="M478" s="8">
        <v>1158.0940051679586</v>
      </c>
      <c r="N478" s="1">
        <f t="shared" ref="G478:N478" si="389">N477/$F478</f>
        <v>13258.59126614987</v>
      </c>
    </row>
    <row r="479" spans="1:14" ht="15" x14ac:dyDescent="0.25">
      <c r="A479" s="3" t="str">
        <f>A478</f>
        <v>1430</v>
      </c>
      <c r="B479" s="3" t="str">
        <f t="shared" ref="B479" si="390">B478</f>
        <v>KIOWAEADS RE-1</v>
      </c>
      <c r="C479" s="6" t="str">
        <f t="shared" ref="C479" si="391">C478</f>
        <v xml:space="preserve">$ </v>
      </c>
      <c r="D479" s="6" t="s">
        <v>698</v>
      </c>
      <c r="F479" s="17">
        <v>211</v>
      </c>
      <c r="G479" s="8">
        <v>10674.169857819905</v>
      </c>
      <c r="H479" s="8">
        <v>281.42180094786733</v>
      </c>
      <c r="I479" s="8">
        <v>0</v>
      </c>
      <c r="J479" s="8">
        <v>0</v>
      </c>
      <c r="K479" s="8">
        <v>0</v>
      </c>
      <c r="L479" s="8">
        <v>141.3098578199052</v>
      </c>
      <c r="M479" s="8">
        <v>1062.0435545023697</v>
      </c>
      <c r="N479" s="1">
        <f t="shared" ref="G479:N479" si="392">N477/$F479</f>
        <v>12158.945071090046</v>
      </c>
    </row>
    <row r="480" spans="1:14" s="19" customFormat="1" x14ac:dyDescent="0.2">
      <c r="A480" s="3" t="s">
        <v>181</v>
      </c>
      <c r="B480" s="3" t="s">
        <v>565</v>
      </c>
      <c r="C480" s="17" t="s">
        <v>200</v>
      </c>
      <c r="D480" s="2" t="s">
        <v>199</v>
      </c>
      <c r="E480" s="17"/>
      <c r="F480" s="17"/>
      <c r="G480" s="18">
        <v>56.249999516108858</v>
      </c>
      <c r="H480" s="18">
        <v>1.4830170756129544</v>
      </c>
      <c r="I480" s="18">
        <v>0</v>
      </c>
      <c r="J480" s="18">
        <v>0</v>
      </c>
      <c r="K480" s="18">
        <v>0</v>
      </c>
      <c r="L480" s="18">
        <v>0.74466488165989531</v>
      </c>
      <c r="M480" s="18">
        <v>5.5966834163763375</v>
      </c>
      <c r="N480" s="18">
        <f>(N477/IC!H477)*100</f>
        <v>64.074364889758044</v>
      </c>
    </row>
    <row r="481" spans="1:14" x14ac:dyDescent="0.2">
      <c r="A481" s="3" t="s">
        <v>181</v>
      </c>
      <c r="B481" s="3" t="s">
        <v>565</v>
      </c>
      <c r="C481" s="6"/>
      <c r="D481" s="6"/>
      <c r="E481" s="17"/>
      <c r="F481" s="17"/>
      <c r="G481" s="8"/>
      <c r="H481" s="8"/>
      <c r="I481" s="8"/>
      <c r="J481" s="8"/>
      <c r="K481" s="8"/>
      <c r="L481" s="8"/>
      <c r="M481" s="8"/>
      <c r="N481" s="8"/>
    </row>
    <row r="482" spans="1:14" x14ac:dyDescent="0.2">
      <c r="A482" s="11" t="s">
        <v>61</v>
      </c>
      <c r="B482" s="11" t="s">
        <v>566</v>
      </c>
      <c r="C482" s="12"/>
      <c r="D482" s="7" t="s">
        <v>353</v>
      </c>
      <c r="E482" s="20" t="s">
        <v>352</v>
      </c>
      <c r="F482" s="20"/>
      <c r="G482" s="13"/>
      <c r="H482" s="13"/>
      <c r="I482" s="13"/>
      <c r="J482" s="13"/>
      <c r="K482" s="13"/>
      <c r="L482" s="13"/>
      <c r="M482" s="13"/>
      <c r="N482" s="13"/>
    </row>
    <row r="483" spans="1:14" s="16" customFormat="1" ht="15" x14ac:dyDescent="0.25">
      <c r="A483" s="3" t="s">
        <v>61</v>
      </c>
      <c r="B483" s="3" t="s">
        <v>566</v>
      </c>
      <c r="C483" s="14" t="s">
        <v>201</v>
      </c>
      <c r="D483" s="15" t="s">
        <v>202</v>
      </c>
      <c r="G483" s="1">
        <v>2584474.48</v>
      </c>
      <c r="H483" s="1">
        <v>0</v>
      </c>
      <c r="I483" s="1">
        <v>0</v>
      </c>
      <c r="J483" s="1">
        <v>0</v>
      </c>
      <c r="K483" s="1">
        <v>0</v>
      </c>
      <c r="L483" s="1">
        <v>11758.58</v>
      </c>
      <c r="M483" s="1">
        <v>-1524.1200000000044</v>
      </c>
      <c r="N483" s="1">
        <f t="shared" ref="N483" si="393">SUM(G483:M483)</f>
        <v>2594708.94</v>
      </c>
    </row>
    <row r="484" spans="1:14" ht="15" x14ac:dyDescent="0.25">
      <c r="A484" s="3" t="s">
        <v>61</v>
      </c>
      <c r="B484" s="3" t="s">
        <v>566</v>
      </c>
      <c r="C484" s="6" t="s">
        <v>201</v>
      </c>
      <c r="D484" s="6" t="s">
        <v>697</v>
      </c>
      <c r="E484" s="17"/>
      <c r="F484" s="17">
        <v>234.6</v>
      </c>
      <c r="G484" s="8">
        <v>11016.515260017051</v>
      </c>
      <c r="H484" s="8">
        <v>0</v>
      </c>
      <c r="I484" s="8">
        <v>0</v>
      </c>
      <c r="J484" s="8">
        <v>0</v>
      </c>
      <c r="K484" s="8">
        <v>0</v>
      </c>
      <c r="L484" s="8">
        <v>50.121824381926686</v>
      </c>
      <c r="M484" s="8">
        <v>-6.4966751918158758</v>
      </c>
      <c r="N484" s="1">
        <f t="shared" ref="G484:N484" si="394">N483/$F484</f>
        <v>11060.140409207161</v>
      </c>
    </row>
    <row r="485" spans="1:14" ht="15" x14ac:dyDescent="0.25">
      <c r="A485" s="3" t="str">
        <f>A484</f>
        <v>1440</v>
      </c>
      <c r="B485" s="3" t="str">
        <f t="shared" ref="B485" si="395">B484</f>
        <v>KIOWAPLAINVIEW RE</v>
      </c>
      <c r="C485" s="6" t="str">
        <f t="shared" ref="C485" si="396">C484</f>
        <v xml:space="preserve">$ </v>
      </c>
      <c r="D485" s="6" t="s">
        <v>698</v>
      </c>
      <c r="F485" s="17">
        <v>419</v>
      </c>
      <c r="G485" s="8">
        <v>6168.196849642005</v>
      </c>
      <c r="H485" s="8">
        <v>0</v>
      </c>
      <c r="I485" s="8">
        <v>0</v>
      </c>
      <c r="J485" s="8">
        <v>0</v>
      </c>
      <c r="K485" s="8">
        <v>0</v>
      </c>
      <c r="L485" s="8">
        <v>28.06343675417661</v>
      </c>
      <c r="M485" s="8">
        <v>-3.6375178997613471</v>
      </c>
      <c r="N485" s="1">
        <f t="shared" ref="G485:N485" si="397">N483/$F485</f>
        <v>6192.6227684964197</v>
      </c>
    </row>
    <row r="486" spans="1:14" s="19" customFormat="1" x14ac:dyDescent="0.2">
      <c r="A486" s="3" t="s">
        <v>61</v>
      </c>
      <c r="B486" s="3" t="s">
        <v>566</v>
      </c>
      <c r="C486" s="17" t="s">
        <v>200</v>
      </c>
      <c r="D486" s="2" t="s">
        <v>199</v>
      </c>
      <c r="E486" s="17"/>
      <c r="F486" s="17"/>
      <c r="G486" s="18">
        <v>79.532652472124198</v>
      </c>
      <c r="H486" s="18">
        <v>0</v>
      </c>
      <c r="I486" s="18">
        <v>0</v>
      </c>
      <c r="J486" s="18">
        <v>0</v>
      </c>
      <c r="K486" s="18">
        <v>0</v>
      </c>
      <c r="L486" s="18">
        <v>0.36184959996419475</v>
      </c>
      <c r="M486" s="18">
        <v>-4.6902109973944985E-2</v>
      </c>
      <c r="N486" s="18">
        <f>(N483/IC!H483)*100</f>
        <v>79.847599962114444</v>
      </c>
    </row>
    <row r="487" spans="1:14" x14ac:dyDescent="0.2">
      <c r="A487" s="3" t="s">
        <v>61</v>
      </c>
      <c r="B487" s="3" t="s">
        <v>566</v>
      </c>
      <c r="C487" s="6"/>
      <c r="D487" s="6"/>
      <c r="E487" s="17"/>
      <c r="F487" s="17"/>
      <c r="G487" s="8"/>
      <c r="H487" s="8"/>
      <c r="I487" s="8"/>
      <c r="J487" s="8"/>
      <c r="K487" s="8"/>
      <c r="L487" s="8"/>
      <c r="M487" s="8"/>
      <c r="N487" s="8"/>
    </row>
    <row r="488" spans="1:14" x14ac:dyDescent="0.2">
      <c r="A488" s="11" t="s">
        <v>113</v>
      </c>
      <c r="B488" s="11" t="s">
        <v>567</v>
      </c>
      <c r="C488" s="12"/>
      <c r="D488" s="7" t="s">
        <v>347</v>
      </c>
      <c r="E488" s="20" t="s">
        <v>351</v>
      </c>
      <c r="F488" s="20"/>
      <c r="G488" s="13"/>
      <c r="H488" s="13"/>
      <c r="I488" s="13"/>
      <c r="J488" s="13"/>
      <c r="K488" s="13"/>
      <c r="L488" s="13"/>
      <c r="M488" s="13"/>
      <c r="N488" s="13"/>
    </row>
    <row r="489" spans="1:14" s="16" customFormat="1" ht="15" x14ac:dyDescent="0.25">
      <c r="A489" s="3" t="s">
        <v>113</v>
      </c>
      <c r="B489" s="3" t="s">
        <v>567</v>
      </c>
      <c r="C489" s="14" t="s">
        <v>201</v>
      </c>
      <c r="D489" s="15" t="s">
        <v>202</v>
      </c>
      <c r="G489" s="1">
        <v>1330310.72</v>
      </c>
      <c r="H489" s="1">
        <v>27016</v>
      </c>
      <c r="I489" s="1">
        <v>0</v>
      </c>
      <c r="J489" s="1">
        <v>385.82</v>
      </c>
      <c r="K489" s="1">
        <v>0</v>
      </c>
      <c r="L489" s="1">
        <v>43431.69</v>
      </c>
      <c r="M489" s="1">
        <v>312289.93000000005</v>
      </c>
      <c r="N489" s="1">
        <f t="shared" ref="N489" si="398">SUM(G489:M489)</f>
        <v>1713434.1600000001</v>
      </c>
    </row>
    <row r="490" spans="1:14" ht="15" x14ac:dyDescent="0.25">
      <c r="A490" s="3" t="s">
        <v>113</v>
      </c>
      <c r="B490" s="3" t="s">
        <v>567</v>
      </c>
      <c r="C490" s="6" t="s">
        <v>201</v>
      </c>
      <c r="D490" s="6" t="s">
        <v>697</v>
      </c>
      <c r="E490" s="17"/>
      <c r="F490" s="17">
        <v>164</v>
      </c>
      <c r="G490" s="8">
        <v>8111.6507317073165</v>
      </c>
      <c r="H490" s="8">
        <v>164.73170731707316</v>
      </c>
      <c r="I490" s="8">
        <v>0</v>
      </c>
      <c r="J490" s="8">
        <v>2.3525609756097561</v>
      </c>
      <c r="K490" s="8">
        <v>0</v>
      </c>
      <c r="L490" s="8">
        <v>264.82737804878047</v>
      </c>
      <c r="M490" s="8">
        <v>1904.2068902439028</v>
      </c>
      <c r="N490" s="1">
        <f t="shared" ref="G490:N490" si="399">N489/$F490</f>
        <v>10447.769268292685</v>
      </c>
    </row>
    <row r="491" spans="1:14" ht="15" x14ac:dyDescent="0.25">
      <c r="A491" s="3" t="str">
        <f>A490</f>
        <v>1450</v>
      </c>
      <c r="B491" s="3" t="str">
        <f t="shared" ref="B491" si="400">B490</f>
        <v>KIT CARRIBA-FLAGL</v>
      </c>
      <c r="C491" s="6" t="str">
        <f t="shared" ref="C491" si="401">C490</f>
        <v xml:space="preserve">$ </v>
      </c>
      <c r="D491" s="6" t="s">
        <v>698</v>
      </c>
      <c r="F491" s="17">
        <v>172</v>
      </c>
      <c r="G491" s="8">
        <v>7734.3646511627903</v>
      </c>
      <c r="H491" s="8">
        <v>157.06976744186048</v>
      </c>
      <c r="I491" s="8">
        <v>0</v>
      </c>
      <c r="J491" s="8">
        <v>2.2431395348837211</v>
      </c>
      <c r="K491" s="8">
        <v>0</v>
      </c>
      <c r="L491" s="8">
        <v>252.50982558139538</v>
      </c>
      <c r="M491" s="8">
        <v>1815.6391279069771</v>
      </c>
      <c r="N491" s="1">
        <f t="shared" ref="G491:N491" si="402">N489/$F491</f>
        <v>9961.8265116279072</v>
      </c>
    </row>
    <row r="492" spans="1:14" s="19" customFormat="1" x14ac:dyDescent="0.2">
      <c r="A492" s="3" t="s">
        <v>113</v>
      </c>
      <c r="B492" s="3" t="s">
        <v>567</v>
      </c>
      <c r="C492" s="17" t="s">
        <v>200</v>
      </c>
      <c r="D492" s="2" t="s">
        <v>199</v>
      </c>
      <c r="E492" s="17"/>
      <c r="F492" s="17"/>
      <c r="G492" s="18">
        <v>33.076651913640696</v>
      </c>
      <c r="H492" s="18">
        <v>0.67172188772478436</v>
      </c>
      <c r="I492" s="18">
        <v>0</v>
      </c>
      <c r="J492" s="18">
        <v>9.5929722653974054E-3</v>
      </c>
      <c r="K492" s="18">
        <v>0</v>
      </c>
      <c r="L492" s="18">
        <v>1.0798792120920062</v>
      </c>
      <c r="M492" s="18">
        <v>7.7647313183684039</v>
      </c>
      <c r="N492" s="18">
        <f>(N489/IC!H489)*100</f>
        <v>42.602577304091291</v>
      </c>
    </row>
    <row r="493" spans="1:14" x14ac:dyDescent="0.2">
      <c r="A493" s="3" t="s">
        <v>113</v>
      </c>
      <c r="B493" s="3" t="s">
        <v>567</v>
      </c>
      <c r="C493" s="6"/>
      <c r="D493" s="6"/>
      <c r="E493" s="17"/>
      <c r="F493" s="17"/>
      <c r="G493" s="8"/>
      <c r="H493" s="8"/>
      <c r="I493" s="8"/>
      <c r="J493" s="8"/>
      <c r="K493" s="8"/>
      <c r="L493" s="8"/>
      <c r="M493" s="8"/>
      <c r="N493" s="8"/>
    </row>
    <row r="494" spans="1:14" x14ac:dyDescent="0.2">
      <c r="A494" s="11" t="s">
        <v>82</v>
      </c>
      <c r="B494" s="11" t="s">
        <v>568</v>
      </c>
      <c r="C494" s="12"/>
      <c r="D494" s="7" t="s">
        <v>347</v>
      </c>
      <c r="E494" s="20" t="s">
        <v>350</v>
      </c>
      <c r="F494" s="20"/>
      <c r="G494" s="13"/>
      <c r="H494" s="13"/>
      <c r="I494" s="13"/>
      <c r="J494" s="13"/>
      <c r="K494" s="13"/>
      <c r="L494" s="13"/>
      <c r="M494" s="13"/>
      <c r="N494" s="13"/>
    </row>
    <row r="495" spans="1:14" s="16" customFormat="1" ht="15" x14ac:dyDescent="0.25">
      <c r="A495" s="3" t="s">
        <v>82</v>
      </c>
      <c r="B495" s="3" t="s">
        <v>568</v>
      </c>
      <c r="C495" s="14" t="s">
        <v>201</v>
      </c>
      <c r="D495" s="15" t="s">
        <v>202</v>
      </c>
      <c r="G495" s="1">
        <v>1385539.62</v>
      </c>
      <c r="H495" s="1">
        <v>0</v>
      </c>
      <c r="I495" s="1">
        <v>0</v>
      </c>
      <c r="J495" s="1">
        <v>385.96</v>
      </c>
      <c r="K495" s="1">
        <v>0</v>
      </c>
      <c r="L495" s="1">
        <v>44845.04</v>
      </c>
      <c r="M495" s="1">
        <v>192420.58</v>
      </c>
      <c r="N495" s="1">
        <f t="shared" ref="N495" si="403">SUM(G495:M495)</f>
        <v>1623191.2000000002</v>
      </c>
    </row>
    <row r="496" spans="1:14" ht="15" x14ac:dyDescent="0.25">
      <c r="A496" s="3" t="s">
        <v>82</v>
      </c>
      <c r="B496" s="3" t="s">
        <v>568</v>
      </c>
      <c r="C496" s="6" t="s">
        <v>201</v>
      </c>
      <c r="D496" s="6" t="s">
        <v>697</v>
      </c>
      <c r="E496" s="17"/>
      <c r="F496" s="17">
        <v>136.5</v>
      </c>
      <c r="G496" s="8">
        <v>10150.473406593408</v>
      </c>
      <c r="H496" s="8">
        <v>0</v>
      </c>
      <c r="I496" s="8">
        <v>0</v>
      </c>
      <c r="J496" s="8">
        <v>2.8275457875457874</v>
      </c>
      <c r="K496" s="8">
        <v>0</v>
      </c>
      <c r="L496" s="8">
        <v>328.5350915750916</v>
      </c>
      <c r="M496" s="8">
        <v>1409.6745787545788</v>
      </c>
      <c r="N496" s="1">
        <f t="shared" ref="G496:N496" si="404">N495/$F496</f>
        <v>11891.510622710624</v>
      </c>
    </row>
    <row r="497" spans="1:14" ht="15" x14ac:dyDescent="0.25">
      <c r="A497" s="3" t="str">
        <f>A496</f>
        <v>1460</v>
      </c>
      <c r="B497" s="3" t="str">
        <f t="shared" ref="B497" si="405">B496</f>
        <v>KIT CHI PLAINS R-</v>
      </c>
      <c r="C497" s="6" t="str">
        <f t="shared" ref="C497" si="406">C496</f>
        <v xml:space="preserve">$ </v>
      </c>
      <c r="D497" s="6" t="s">
        <v>698</v>
      </c>
      <c r="F497" s="17">
        <v>129</v>
      </c>
      <c r="G497" s="8">
        <v>10740.617209302327</v>
      </c>
      <c r="H497" s="8">
        <v>0</v>
      </c>
      <c r="I497" s="8">
        <v>0</v>
      </c>
      <c r="J497" s="8">
        <v>2.9919379844961238</v>
      </c>
      <c r="K497" s="8">
        <v>0</v>
      </c>
      <c r="L497" s="8">
        <v>347.63596899224808</v>
      </c>
      <c r="M497" s="8">
        <v>1491.632403100775</v>
      </c>
      <c r="N497" s="1">
        <f t="shared" ref="G497:N497" si="407">N495/$F497</f>
        <v>12582.877519379846</v>
      </c>
    </row>
    <row r="498" spans="1:14" s="19" customFormat="1" x14ac:dyDescent="0.2">
      <c r="A498" s="3" t="s">
        <v>82</v>
      </c>
      <c r="B498" s="3" t="s">
        <v>568</v>
      </c>
      <c r="C498" s="17" t="s">
        <v>200</v>
      </c>
      <c r="D498" s="2" t="s">
        <v>199</v>
      </c>
      <c r="E498" s="17"/>
      <c r="F498" s="17"/>
      <c r="G498" s="18">
        <v>45.610183852175361</v>
      </c>
      <c r="H498" s="18">
        <v>0</v>
      </c>
      <c r="I498" s="18">
        <v>0</v>
      </c>
      <c r="J498" s="18">
        <v>1.2705307235880847E-2</v>
      </c>
      <c r="K498" s="18">
        <v>0</v>
      </c>
      <c r="L498" s="18">
        <v>1.4762410902823249</v>
      </c>
      <c r="M498" s="18">
        <v>6.3342382304031224</v>
      </c>
      <c r="N498" s="18">
        <f>(N495/IC!H495)*100</f>
        <v>53.433368480096689</v>
      </c>
    </row>
    <row r="499" spans="1:14" x14ac:dyDescent="0.2">
      <c r="A499" s="3" t="s">
        <v>82</v>
      </c>
      <c r="B499" s="3" t="s">
        <v>568</v>
      </c>
      <c r="C499" s="6"/>
      <c r="D499" s="6"/>
      <c r="E499" s="17"/>
      <c r="F499" s="17"/>
      <c r="G499" s="8"/>
      <c r="H499" s="8"/>
      <c r="I499" s="8"/>
      <c r="J499" s="8"/>
      <c r="K499" s="8"/>
      <c r="L499" s="8"/>
      <c r="M499" s="8"/>
      <c r="N499" s="8"/>
    </row>
    <row r="500" spans="1:14" x14ac:dyDescent="0.2">
      <c r="A500" s="11" t="s">
        <v>96</v>
      </c>
      <c r="B500" s="11" t="s">
        <v>569</v>
      </c>
      <c r="C500" s="12"/>
      <c r="D500" s="7" t="s">
        <v>347</v>
      </c>
      <c r="E500" s="20" t="s">
        <v>349</v>
      </c>
      <c r="F500" s="20"/>
      <c r="G500" s="13"/>
      <c r="H500" s="13"/>
      <c r="I500" s="13"/>
      <c r="J500" s="13"/>
      <c r="K500" s="13"/>
      <c r="L500" s="13"/>
      <c r="M500" s="13"/>
      <c r="N500" s="13"/>
    </row>
    <row r="501" spans="1:14" s="16" customFormat="1" ht="15" x14ac:dyDescent="0.25">
      <c r="A501" s="3" t="s">
        <v>96</v>
      </c>
      <c r="B501" s="3" t="s">
        <v>569</v>
      </c>
      <c r="C501" s="14" t="s">
        <v>201</v>
      </c>
      <c r="D501" s="15" t="s">
        <v>202</v>
      </c>
      <c r="G501" s="1">
        <v>2402625.9900000002</v>
      </c>
      <c r="H501" s="1">
        <v>21000.560000000001</v>
      </c>
      <c r="I501" s="1">
        <v>0</v>
      </c>
      <c r="J501" s="1">
        <v>5787.3</v>
      </c>
      <c r="K501" s="1">
        <v>0</v>
      </c>
      <c r="L501" s="1">
        <v>17572.64</v>
      </c>
      <c r="M501" s="1">
        <v>300086.99</v>
      </c>
      <c r="N501" s="1">
        <f t="shared" ref="N501" si="408">SUM(G501:M501)</f>
        <v>2747073.4800000004</v>
      </c>
    </row>
    <row r="502" spans="1:14" ht="15" x14ac:dyDescent="0.25">
      <c r="A502" s="3" t="s">
        <v>96</v>
      </c>
      <c r="B502" s="3" t="s">
        <v>569</v>
      </c>
      <c r="C502" s="6" t="s">
        <v>201</v>
      </c>
      <c r="D502" s="6" t="s">
        <v>697</v>
      </c>
      <c r="E502" s="17"/>
      <c r="F502" s="17">
        <v>211.4</v>
      </c>
      <c r="G502" s="8">
        <v>11365.307426679281</v>
      </c>
      <c r="H502" s="8">
        <v>99.340397350993385</v>
      </c>
      <c r="I502" s="8">
        <v>0</v>
      </c>
      <c r="J502" s="8">
        <v>27.376064333017975</v>
      </c>
      <c r="K502" s="8">
        <v>0</v>
      </c>
      <c r="L502" s="8">
        <v>83.125070955534525</v>
      </c>
      <c r="M502" s="8">
        <v>1419.5221854304634</v>
      </c>
      <c r="N502" s="1">
        <f t="shared" ref="G502:N502" si="409">N501/$F502</f>
        <v>12994.671144749293</v>
      </c>
    </row>
    <row r="503" spans="1:14" ht="15" x14ac:dyDescent="0.25">
      <c r="A503" s="3" t="str">
        <f>A502</f>
        <v>1480</v>
      </c>
      <c r="B503" s="3" t="str">
        <f t="shared" ref="B503" si="410">B502</f>
        <v>KIT CSTRATTON R-4</v>
      </c>
      <c r="C503" s="6" t="str">
        <f t="shared" ref="C503" si="411">C502</f>
        <v xml:space="preserve">$ </v>
      </c>
      <c r="D503" s="6" t="s">
        <v>698</v>
      </c>
      <c r="F503" s="17">
        <v>222</v>
      </c>
      <c r="G503" s="8">
        <v>10822.639594594595</v>
      </c>
      <c r="H503" s="8">
        <v>94.597117117117122</v>
      </c>
      <c r="I503" s="8">
        <v>0</v>
      </c>
      <c r="J503" s="8">
        <v>26.068918918918921</v>
      </c>
      <c r="K503" s="8">
        <v>0</v>
      </c>
      <c r="L503" s="8">
        <v>79.156036036036028</v>
      </c>
      <c r="M503" s="8">
        <v>1351.7431981981981</v>
      </c>
      <c r="N503" s="1">
        <f t="shared" ref="G503:N503" si="412">N501/$F503</f>
        <v>12374.204864864867</v>
      </c>
    </row>
    <row r="504" spans="1:14" s="19" customFormat="1" x14ac:dyDescent="0.2">
      <c r="A504" s="3" t="s">
        <v>96</v>
      </c>
      <c r="B504" s="3" t="s">
        <v>569</v>
      </c>
      <c r="C504" s="17" t="s">
        <v>200</v>
      </c>
      <c r="D504" s="2" t="s">
        <v>199</v>
      </c>
      <c r="E504" s="17"/>
      <c r="F504" s="17"/>
      <c r="G504" s="18">
        <v>56.312133518641524</v>
      </c>
      <c r="H504" s="18">
        <v>0.49220575470684991</v>
      </c>
      <c r="I504" s="18">
        <v>0</v>
      </c>
      <c r="J504" s="18">
        <v>0.13564125738622931</v>
      </c>
      <c r="K504" s="18">
        <v>0</v>
      </c>
      <c r="L504" s="18">
        <v>0.41186304238514487</v>
      </c>
      <c r="M504" s="18">
        <v>7.0333621289459378</v>
      </c>
      <c r="N504" s="18">
        <f>(N501/IC!H501)*100</f>
        <v>64.38520570206569</v>
      </c>
    </row>
    <row r="505" spans="1:14" x14ac:dyDescent="0.2">
      <c r="A505" s="3" t="s">
        <v>96</v>
      </c>
      <c r="B505" s="3" t="s">
        <v>569</v>
      </c>
      <c r="C505" s="6"/>
      <c r="D505" s="6"/>
      <c r="E505" s="17"/>
      <c r="F505" s="17"/>
      <c r="G505" s="8"/>
      <c r="H505" s="8"/>
      <c r="I505" s="8"/>
      <c r="J505" s="8"/>
      <c r="K505" s="8"/>
      <c r="L505" s="8"/>
      <c r="M505" s="8"/>
      <c r="N505" s="8"/>
    </row>
    <row r="506" spans="1:14" x14ac:dyDescent="0.2">
      <c r="A506" s="11" t="s">
        <v>41</v>
      </c>
      <c r="B506" s="11" t="s">
        <v>570</v>
      </c>
      <c r="C506" s="12"/>
      <c r="D506" s="7" t="s">
        <v>347</v>
      </c>
      <c r="E506" s="20" t="s">
        <v>348</v>
      </c>
      <c r="F506" s="20"/>
      <c r="G506" s="13"/>
      <c r="H506" s="13"/>
      <c r="I506" s="13"/>
      <c r="J506" s="13"/>
      <c r="K506" s="13"/>
      <c r="L506" s="13"/>
      <c r="M506" s="13"/>
      <c r="N506" s="13"/>
    </row>
    <row r="507" spans="1:14" s="16" customFormat="1" ht="15" x14ac:dyDescent="0.25">
      <c r="A507" s="3" t="s">
        <v>41</v>
      </c>
      <c r="B507" s="3" t="s">
        <v>570</v>
      </c>
      <c r="C507" s="14" t="s">
        <v>201</v>
      </c>
      <c r="D507" s="15" t="s">
        <v>202</v>
      </c>
      <c r="G507" s="1">
        <v>1481326.73</v>
      </c>
      <c r="H507" s="1">
        <v>1188</v>
      </c>
      <c r="I507" s="1">
        <v>0</v>
      </c>
      <c r="J507" s="1">
        <v>4630.12</v>
      </c>
      <c r="K507" s="1">
        <v>0</v>
      </c>
      <c r="L507" s="1">
        <v>12868.94</v>
      </c>
      <c r="M507" s="1">
        <v>573762.80000000005</v>
      </c>
      <c r="N507" s="1">
        <f t="shared" ref="N507" si="413">SUM(G507:M507)</f>
        <v>2073776.59</v>
      </c>
    </row>
    <row r="508" spans="1:14" ht="15" x14ac:dyDescent="0.25">
      <c r="A508" s="3" t="s">
        <v>41</v>
      </c>
      <c r="B508" s="3" t="s">
        <v>570</v>
      </c>
      <c r="C508" s="6" t="s">
        <v>201</v>
      </c>
      <c r="D508" s="6" t="s">
        <v>697</v>
      </c>
      <c r="E508" s="17"/>
      <c r="F508" s="17">
        <v>108</v>
      </c>
      <c r="G508" s="8">
        <v>13715.98824074074</v>
      </c>
      <c r="H508" s="8">
        <v>11</v>
      </c>
      <c r="I508" s="8">
        <v>0</v>
      </c>
      <c r="J508" s="8">
        <v>42.871481481481482</v>
      </c>
      <c r="K508" s="8">
        <v>0</v>
      </c>
      <c r="L508" s="8">
        <v>119.15685185185185</v>
      </c>
      <c r="M508" s="8">
        <v>5312.6185185185186</v>
      </c>
      <c r="N508" s="1">
        <f t="shared" ref="G508:N508" si="414">N507/$F508</f>
        <v>19201.635092592594</v>
      </c>
    </row>
    <row r="509" spans="1:14" ht="15" x14ac:dyDescent="0.25">
      <c r="A509" s="3" t="str">
        <f>A508</f>
        <v>1490</v>
      </c>
      <c r="B509" s="3" t="str">
        <f t="shared" ref="B509" si="415">B508</f>
        <v>KIT CBETHUNE R-5</v>
      </c>
      <c r="C509" s="6" t="str">
        <f t="shared" ref="C509" si="416">C508</f>
        <v xml:space="preserve">$ </v>
      </c>
      <c r="D509" s="6" t="s">
        <v>698</v>
      </c>
      <c r="F509" s="17">
        <v>108</v>
      </c>
      <c r="G509" s="8">
        <v>13715.98824074074</v>
      </c>
      <c r="H509" s="8">
        <v>11</v>
      </c>
      <c r="I509" s="8">
        <v>0</v>
      </c>
      <c r="J509" s="8">
        <v>42.871481481481482</v>
      </c>
      <c r="K509" s="8">
        <v>0</v>
      </c>
      <c r="L509" s="8">
        <v>119.15685185185185</v>
      </c>
      <c r="M509" s="8">
        <v>5312.6185185185186</v>
      </c>
      <c r="N509" s="1">
        <f t="shared" ref="G509:N509" si="417">N507/$F509</f>
        <v>19201.635092592594</v>
      </c>
    </row>
    <row r="510" spans="1:14" s="19" customFormat="1" x14ac:dyDescent="0.2">
      <c r="A510" s="3" t="s">
        <v>41</v>
      </c>
      <c r="B510" s="3" t="s">
        <v>570</v>
      </c>
      <c r="C510" s="17" t="s">
        <v>200</v>
      </c>
      <c r="D510" s="2" t="s">
        <v>199</v>
      </c>
      <c r="E510" s="17"/>
      <c r="F510" s="17"/>
      <c r="G510" s="18">
        <v>45.775412345804874</v>
      </c>
      <c r="H510" s="18">
        <v>3.6711137904610815E-2</v>
      </c>
      <c r="I510" s="18">
        <v>0</v>
      </c>
      <c r="J510" s="18">
        <v>0.14307826080378502</v>
      </c>
      <c r="K510" s="18">
        <v>0</v>
      </c>
      <c r="L510" s="18">
        <v>0.39767123823751033</v>
      </c>
      <c r="M510" s="18">
        <v>17.730206460720229</v>
      </c>
      <c r="N510" s="18">
        <f>(N507/IC!H507)*100</f>
        <v>64.083079443471007</v>
      </c>
    </row>
    <row r="511" spans="1:14" x14ac:dyDescent="0.2">
      <c r="A511" s="3" t="s">
        <v>41</v>
      </c>
      <c r="B511" s="3" t="s">
        <v>570</v>
      </c>
      <c r="C511" s="6"/>
      <c r="D511" s="6"/>
      <c r="E511" s="17"/>
      <c r="F511" s="17"/>
      <c r="G511" s="8"/>
      <c r="H511" s="8"/>
      <c r="I511" s="8"/>
      <c r="J511" s="8"/>
      <c r="K511" s="8"/>
      <c r="L511" s="8"/>
      <c r="M511" s="8"/>
      <c r="N511" s="8"/>
    </row>
    <row r="512" spans="1:14" x14ac:dyDescent="0.2">
      <c r="A512" s="11" t="s">
        <v>5</v>
      </c>
      <c r="B512" s="11" t="s">
        <v>571</v>
      </c>
      <c r="C512" s="12"/>
      <c r="D512" s="7" t="s">
        <v>347</v>
      </c>
      <c r="E512" s="20" t="s">
        <v>346</v>
      </c>
      <c r="F512" s="20"/>
      <c r="G512" s="13"/>
      <c r="H512" s="13"/>
      <c r="I512" s="13"/>
      <c r="J512" s="13"/>
      <c r="K512" s="13"/>
      <c r="L512" s="13"/>
      <c r="M512" s="13"/>
      <c r="N512" s="13"/>
    </row>
    <row r="513" spans="1:14" s="16" customFormat="1" ht="15" x14ac:dyDescent="0.25">
      <c r="A513" s="3" t="s">
        <v>5</v>
      </c>
      <c r="B513" s="3" t="s">
        <v>571</v>
      </c>
      <c r="C513" s="14" t="s">
        <v>201</v>
      </c>
      <c r="D513" s="15" t="s">
        <v>202</v>
      </c>
      <c r="G513" s="1">
        <v>4152227.97</v>
      </c>
      <c r="H513" s="1">
        <v>8852</v>
      </c>
      <c r="I513" s="1">
        <v>0</v>
      </c>
      <c r="J513" s="1">
        <v>29323.3</v>
      </c>
      <c r="K513" s="1">
        <v>0</v>
      </c>
      <c r="L513" s="1">
        <v>55276.09</v>
      </c>
      <c r="M513" s="1">
        <v>1235202.27</v>
      </c>
      <c r="N513" s="1">
        <f t="shared" ref="N513" si="418">SUM(G513:M513)</f>
        <v>5480881.6300000008</v>
      </c>
    </row>
    <row r="514" spans="1:14" ht="15" x14ac:dyDescent="0.25">
      <c r="A514" s="3" t="s">
        <v>5</v>
      </c>
      <c r="B514" s="3" t="s">
        <v>571</v>
      </c>
      <c r="C514" s="6" t="s">
        <v>201</v>
      </c>
      <c r="D514" s="6" t="s">
        <v>697</v>
      </c>
      <c r="E514" s="17"/>
      <c r="F514" s="17">
        <v>725</v>
      </c>
      <c r="G514" s="8">
        <v>5727.2109931034483</v>
      </c>
      <c r="H514" s="8">
        <v>12.209655172413793</v>
      </c>
      <c r="I514" s="8">
        <v>0</v>
      </c>
      <c r="J514" s="8">
        <v>40.445931034482754</v>
      </c>
      <c r="K514" s="8">
        <v>0</v>
      </c>
      <c r="L514" s="8">
        <v>76.242882758620681</v>
      </c>
      <c r="M514" s="8">
        <v>1703.7272689655172</v>
      </c>
      <c r="N514" s="1">
        <f t="shared" ref="G514:N514" si="419">N513/$F514</f>
        <v>7559.8367310344838</v>
      </c>
    </row>
    <row r="515" spans="1:14" ht="15" x14ac:dyDescent="0.25">
      <c r="A515" s="3" t="str">
        <f>A514</f>
        <v>1500</v>
      </c>
      <c r="B515" s="3" t="str">
        <f t="shared" ref="B515" si="420">B514</f>
        <v>KIT CBURLINGTON R</v>
      </c>
      <c r="C515" s="6" t="str">
        <f t="shared" ref="C515" si="421">C514</f>
        <v xml:space="preserve">$ </v>
      </c>
      <c r="D515" s="6" t="s">
        <v>698</v>
      </c>
      <c r="F515" s="17">
        <v>762</v>
      </c>
      <c r="G515" s="8">
        <v>5449.1180708661423</v>
      </c>
      <c r="H515" s="8">
        <v>11.616797900262467</v>
      </c>
      <c r="I515" s="8">
        <v>0</v>
      </c>
      <c r="J515" s="8">
        <v>38.482020997375329</v>
      </c>
      <c r="K515" s="8">
        <v>0</v>
      </c>
      <c r="L515" s="8">
        <v>72.540800524934383</v>
      </c>
      <c r="M515" s="8">
        <v>1621.0003543307087</v>
      </c>
      <c r="N515" s="1">
        <f t="shared" ref="G515:N515" si="422">N513/$F515</f>
        <v>7192.7580446194233</v>
      </c>
    </row>
    <row r="516" spans="1:14" s="19" customFormat="1" x14ac:dyDescent="0.2">
      <c r="A516" s="3" t="s">
        <v>5</v>
      </c>
      <c r="B516" s="3" t="s">
        <v>571</v>
      </c>
      <c r="C516" s="17" t="s">
        <v>200</v>
      </c>
      <c r="D516" s="2" t="s">
        <v>199</v>
      </c>
      <c r="E516" s="17"/>
      <c r="F516" s="17"/>
      <c r="G516" s="18">
        <v>39.36252577189078</v>
      </c>
      <c r="H516" s="18">
        <v>8.3915690720800462E-2</v>
      </c>
      <c r="I516" s="18">
        <v>0</v>
      </c>
      <c r="J516" s="18">
        <v>0.27798067936209309</v>
      </c>
      <c r="K516" s="18">
        <v>0</v>
      </c>
      <c r="L516" s="18">
        <v>0.52400940721815759</v>
      </c>
      <c r="M516" s="18">
        <v>11.709540405213588</v>
      </c>
      <c r="N516" s="18">
        <f>(N513/IC!H513)*100</f>
        <v>51.957971954405423</v>
      </c>
    </row>
    <row r="517" spans="1:14" x14ac:dyDescent="0.2">
      <c r="A517" s="3" t="s">
        <v>5</v>
      </c>
      <c r="B517" s="3" t="s">
        <v>571</v>
      </c>
      <c r="C517" s="6"/>
      <c r="D517" s="6"/>
      <c r="E517" s="17"/>
      <c r="F517" s="17"/>
      <c r="G517" s="8"/>
      <c r="H517" s="8"/>
      <c r="I517" s="8"/>
      <c r="J517" s="8"/>
      <c r="K517" s="8"/>
      <c r="L517" s="8"/>
      <c r="M517" s="8"/>
      <c r="N517" s="8"/>
    </row>
    <row r="518" spans="1:14" x14ac:dyDescent="0.2">
      <c r="A518" s="11" t="s">
        <v>133</v>
      </c>
      <c r="B518" s="11" t="s">
        <v>572</v>
      </c>
      <c r="C518" s="12"/>
      <c r="D518" s="7" t="s">
        <v>345</v>
      </c>
      <c r="E518" s="20" t="s">
        <v>344</v>
      </c>
      <c r="F518" s="20"/>
      <c r="G518" s="13"/>
      <c r="H518" s="13"/>
      <c r="I518" s="13"/>
      <c r="J518" s="13"/>
      <c r="K518" s="13"/>
      <c r="L518" s="13"/>
      <c r="M518" s="13"/>
      <c r="N518" s="13"/>
    </row>
    <row r="519" spans="1:14" s="16" customFormat="1" ht="15" x14ac:dyDescent="0.25">
      <c r="A519" s="3" t="s">
        <v>133</v>
      </c>
      <c r="B519" s="3" t="s">
        <v>572</v>
      </c>
      <c r="C519" s="14" t="s">
        <v>201</v>
      </c>
      <c r="D519" s="15" t="s">
        <v>202</v>
      </c>
      <c r="G519" s="1">
        <v>1757118.1</v>
      </c>
      <c r="H519" s="1">
        <v>39640</v>
      </c>
      <c r="I519" s="1">
        <v>0</v>
      </c>
      <c r="J519" s="1">
        <v>64047.66</v>
      </c>
      <c r="K519" s="1">
        <v>0</v>
      </c>
      <c r="L519" s="1">
        <v>72978.850000000006</v>
      </c>
      <c r="M519" s="1">
        <v>3051061.9600000004</v>
      </c>
      <c r="N519" s="1">
        <f t="shared" ref="N519" si="423">SUM(G519:M519)</f>
        <v>4984846.57</v>
      </c>
    </row>
    <row r="520" spans="1:14" ht="15" x14ac:dyDescent="0.25">
      <c r="A520" s="3" t="s">
        <v>133</v>
      </c>
      <c r="B520" s="3" t="s">
        <v>572</v>
      </c>
      <c r="C520" s="6" t="s">
        <v>201</v>
      </c>
      <c r="D520" s="6" t="s">
        <v>697</v>
      </c>
      <c r="E520" s="17"/>
      <c r="F520" s="17">
        <v>978.9</v>
      </c>
      <c r="G520" s="8">
        <v>1794.9924404944327</v>
      </c>
      <c r="H520" s="8">
        <v>40.49443252630504</v>
      </c>
      <c r="I520" s="8">
        <v>0</v>
      </c>
      <c r="J520" s="8">
        <v>65.428194912657062</v>
      </c>
      <c r="K520" s="8">
        <v>0</v>
      </c>
      <c r="L520" s="8">
        <v>74.551894984165912</v>
      </c>
      <c r="M520" s="8">
        <v>3116.8270099090823</v>
      </c>
      <c r="N520" s="1">
        <f t="shared" ref="G520:N520" si="424">N519/$F520</f>
        <v>5092.2939728266429</v>
      </c>
    </row>
    <row r="521" spans="1:14" ht="15" x14ac:dyDescent="0.25">
      <c r="A521" s="3" t="str">
        <f>A520</f>
        <v>1510</v>
      </c>
      <c r="B521" s="3" t="str">
        <f t="shared" ref="B521" si="425">B520</f>
        <v xml:space="preserve">LAKELAKE COUNTY </v>
      </c>
      <c r="C521" s="6" t="str">
        <f t="shared" ref="C521" si="426">C520</f>
        <v xml:space="preserve">$ </v>
      </c>
      <c r="D521" s="6" t="s">
        <v>698</v>
      </c>
      <c r="F521" s="17">
        <v>982</v>
      </c>
      <c r="G521" s="8">
        <v>1789.325967413442</v>
      </c>
      <c r="H521" s="8">
        <v>40.366598778004075</v>
      </c>
      <c r="I521" s="8">
        <v>0</v>
      </c>
      <c r="J521" s="8">
        <v>65.221649694501025</v>
      </c>
      <c r="K521" s="8">
        <v>0</v>
      </c>
      <c r="L521" s="8">
        <v>74.316547861507132</v>
      </c>
      <c r="M521" s="8">
        <v>3106.9877393075362</v>
      </c>
      <c r="N521" s="1">
        <f t="shared" ref="G521:N521" si="427">N519/$F521</f>
        <v>5076.2185030549899</v>
      </c>
    </row>
    <row r="522" spans="1:14" s="19" customFormat="1" x14ac:dyDescent="0.2">
      <c r="A522" s="3" t="s">
        <v>133</v>
      </c>
      <c r="B522" s="3" t="s">
        <v>572</v>
      </c>
      <c r="C522" s="17" t="s">
        <v>200</v>
      </c>
      <c r="D522" s="2" t="s">
        <v>199</v>
      </c>
      <c r="E522" s="17"/>
      <c r="F522" s="17"/>
      <c r="G522" s="18">
        <v>7.6953881033141798</v>
      </c>
      <c r="H522" s="18">
        <v>0.17360539648153078</v>
      </c>
      <c r="I522" s="18">
        <v>0</v>
      </c>
      <c r="J522" s="18">
        <v>0.28049998506595053</v>
      </c>
      <c r="K522" s="18">
        <v>0</v>
      </c>
      <c r="L522" s="18">
        <v>0.31961458599939868</v>
      </c>
      <c r="M522" s="18">
        <v>13.362281060936338</v>
      </c>
      <c r="N522" s="18">
        <f>(N519/IC!H519)*100</f>
        <v>21.831389131797398</v>
      </c>
    </row>
    <row r="523" spans="1:14" x14ac:dyDescent="0.2">
      <c r="A523" s="3" t="s">
        <v>133</v>
      </c>
      <c r="B523" s="3" t="s">
        <v>572</v>
      </c>
      <c r="C523" s="6"/>
      <c r="D523" s="6"/>
      <c r="E523" s="17"/>
      <c r="F523" s="17"/>
      <c r="G523" s="8"/>
      <c r="H523" s="8"/>
      <c r="I523" s="8"/>
      <c r="J523" s="8"/>
      <c r="K523" s="8"/>
      <c r="L523" s="8"/>
      <c r="M523" s="8"/>
      <c r="N523" s="8"/>
    </row>
    <row r="524" spans="1:14" x14ac:dyDescent="0.2">
      <c r="A524" s="11" t="s">
        <v>70</v>
      </c>
      <c r="B524" s="11" t="s">
        <v>573</v>
      </c>
      <c r="C524" s="12"/>
      <c r="D524" s="7" t="s">
        <v>341</v>
      </c>
      <c r="E524" s="20" t="s">
        <v>343</v>
      </c>
      <c r="F524" s="20"/>
      <c r="G524" s="13"/>
      <c r="H524" s="13"/>
      <c r="I524" s="13"/>
      <c r="J524" s="13"/>
      <c r="K524" s="13"/>
      <c r="L524" s="13"/>
      <c r="M524" s="13"/>
      <c r="N524" s="13"/>
    </row>
    <row r="525" spans="1:14" s="16" customFormat="1" ht="15" x14ac:dyDescent="0.25">
      <c r="A525" s="3" t="s">
        <v>70</v>
      </c>
      <c r="B525" s="3" t="s">
        <v>573</v>
      </c>
      <c r="C525" s="14" t="s">
        <v>201</v>
      </c>
      <c r="D525" s="15" t="s">
        <v>202</v>
      </c>
      <c r="G525" s="1">
        <v>37933592.850000001</v>
      </c>
      <c r="H525" s="1">
        <v>116400</v>
      </c>
      <c r="I525" s="1">
        <v>1905291.04</v>
      </c>
      <c r="J525" s="1">
        <v>162741.89000000001</v>
      </c>
      <c r="K525" s="1">
        <v>84165.35</v>
      </c>
      <c r="L525" s="1">
        <v>365462.86</v>
      </c>
      <c r="M525" s="1">
        <v>5275364.8499999996</v>
      </c>
      <c r="N525" s="1">
        <f t="shared" ref="N525" si="428">SUM(G525:M525)</f>
        <v>45843018.840000004</v>
      </c>
    </row>
    <row r="526" spans="1:14" ht="15" x14ac:dyDescent="0.25">
      <c r="A526" s="3" t="s">
        <v>70</v>
      </c>
      <c r="B526" s="3" t="s">
        <v>573</v>
      </c>
      <c r="C526" s="6" t="s">
        <v>201</v>
      </c>
      <c r="D526" s="6" t="s">
        <v>697</v>
      </c>
      <c r="E526" s="17"/>
      <c r="F526" s="17">
        <v>5493.02</v>
      </c>
      <c r="G526" s="8">
        <v>6905.7809456364621</v>
      </c>
      <c r="H526" s="8">
        <v>21.190529071439752</v>
      </c>
      <c r="I526" s="8">
        <v>346.85674546970517</v>
      </c>
      <c r="J526" s="8">
        <v>29.627033944897342</v>
      </c>
      <c r="K526" s="8">
        <v>15.322236219784381</v>
      </c>
      <c r="L526" s="8">
        <v>66.532228173208907</v>
      </c>
      <c r="M526" s="8">
        <v>960.37604996886944</v>
      </c>
      <c r="N526" s="1">
        <f t="shared" ref="G526:N526" si="429">N525/$F526</f>
        <v>8345.6857684843671</v>
      </c>
    </row>
    <row r="527" spans="1:14" ht="15" x14ac:dyDescent="0.25">
      <c r="A527" s="3" t="str">
        <f>A526</f>
        <v>1520</v>
      </c>
      <c r="B527" s="3" t="str">
        <f t="shared" ref="B527" si="430">B526</f>
        <v>LA PLDURANGO 9-R</v>
      </c>
      <c r="C527" s="6" t="str">
        <f t="shared" ref="C527" si="431">C526</f>
        <v xml:space="preserve">$ </v>
      </c>
      <c r="D527" s="6" t="s">
        <v>698</v>
      </c>
      <c r="F527" s="17">
        <v>5595</v>
      </c>
      <c r="G527" s="8">
        <v>6779.9093565683652</v>
      </c>
      <c r="H527" s="8">
        <v>20.804289544235925</v>
      </c>
      <c r="I527" s="8">
        <v>340.53459159964257</v>
      </c>
      <c r="J527" s="8">
        <v>29.08702234137623</v>
      </c>
      <c r="K527" s="8">
        <v>15.042957998212691</v>
      </c>
      <c r="L527" s="8">
        <v>65.319546023235034</v>
      </c>
      <c r="M527" s="8">
        <v>942.87128686327071</v>
      </c>
      <c r="N527" s="1">
        <f t="shared" ref="G527:N527" si="432">N525/$F527</f>
        <v>8193.5690509383385</v>
      </c>
    </row>
    <row r="528" spans="1:14" s="19" customFormat="1" x14ac:dyDescent="0.2">
      <c r="A528" s="3" t="s">
        <v>70</v>
      </c>
      <c r="B528" s="3" t="s">
        <v>573</v>
      </c>
      <c r="C528" s="17" t="s">
        <v>200</v>
      </c>
      <c r="D528" s="2" t="s">
        <v>199</v>
      </c>
      <c r="E528" s="17"/>
      <c r="F528" s="17"/>
      <c r="G528" s="18">
        <v>37.480078317822674</v>
      </c>
      <c r="H528" s="18">
        <v>0.1150083814482276</v>
      </c>
      <c r="I528" s="18">
        <v>1.88251235995026</v>
      </c>
      <c r="J528" s="18">
        <v>0.16079623163853521</v>
      </c>
      <c r="K528" s="18">
        <v>8.3159112349858968E-2</v>
      </c>
      <c r="L528" s="18">
        <v>0.3610935739522354</v>
      </c>
      <c r="M528" s="18">
        <v>5.2122953002351533</v>
      </c>
      <c r="N528" s="18">
        <f>(N525/IC!H525)*100</f>
        <v>45.294943277396946</v>
      </c>
    </row>
    <row r="529" spans="1:14" x14ac:dyDescent="0.2">
      <c r="A529" s="3" t="s">
        <v>70</v>
      </c>
      <c r="B529" s="3" t="s">
        <v>573</v>
      </c>
      <c r="C529" s="6"/>
      <c r="D529" s="6"/>
      <c r="E529" s="17"/>
      <c r="F529" s="17"/>
      <c r="G529" s="8"/>
      <c r="H529" s="8"/>
      <c r="I529" s="8"/>
      <c r="J529" s="8"/>
      <c r="K529" s="8"/>
      <c r="L529" s="8"/>
      <c r="M529" s="8"/>
      <c r="N529" s="8"/>
    </row>
    <row r="530" spans="1:14" x14ac:dyDescent="0.2">
      <c r="A530" s="11" t="s">
        <v>120</v>
      </c>
      <c r="B530" s="11" t="s">
        <v>574</v>
      </c>
      <c r="C530" s="12"/>
      <c r="D530" s="7" t="s">
        <v>341</v>
      </c>
      <c r="E530" s="20" t="s">
        <v>342</v>
      </c>
      <c r="F530" s="20"/>
      <c r="G530" s="13"/>
      <c r="H530" s="13"/>
      <c r="I530" s="13"/>
      <c r="J530" s="13"/>
      <c r="K530" s="13"/>
      <c r="L530" s="13"/>
      <c r="M530" s="13"/>
      <c r="N530" s="13"/>
    </row>
    <row r="531" spans="1:14" s="16" customFormat="1" ht="15" x14ac:dyDescent="0.25">
      <c r="A531" s="3" t="s">
        <v>120</v>
      </c>
      <c r="B531" s="3" t="s">
        <v>574</v>
      </c>
      <c r="C531" s="14" t="s">
        <v>201</v>
      </c>
      <c r="D531" s="15" t="s">
        <v>202</v>
      </c>
      <c r="G531" s="1">
        <v>11105783.67</v>
      </c>
      <c r="H531" s="1">
        <v>151721</v>
      </c>
      <c r="I531" s="1">
        <v>0</v>
      </c>
      <c r="J531" s="1">
        <v>13890.5</v>
      </c>
      <c r="K531" s="1">
        <v>0</v>
      </c>
      <c r="L531" s="1">
        <v>113320.07</v>
      </c>
      <c r="M531" s="1">
        <v>1049380.96</v>
      </c>
      <c r="N531" s="1">
        <f t="shared" ref="N531" si="433">SUM(G531:M531)</f>
        <v>12434096.199999999</v>
      </c>
    </row>
    <row r="532" spans="1:14" ht="15" x14ac:dyDescent="0.25">
      <c r="A532" s="3" t="s">
        <v>120</v>
      </c>
      <c r="B532" s="3" t="s">
        <v>574</v>
      </c>
      <c r="C532" s="6" t="s">
        <v>201</v>
      </c>
      <c r="D532" s="6" t="s">
        <v>697</v>
      </c>
      <c r="E532" s="17"/>
      <c r="F532" s="17">
        <v>1364.3</v>
      </c>
      <c r="G532" s="8">
        <v>8140.2797551858093</v>
      </c>
      <c r="H532" s="8">
        <v>111.20794546653963</v>
      </c>
      <c r="I532" s="8">
        <v>0</v>
      </c>
      <c r="J532" s="8">
        <v>10.181411712966357</v>
      </c>
      <c r="K532" s="8">
        <v>0</v>
      </c>
      <c r="L532" s="8">
        <v>83.060961665322878</v>
      </c>
      <c r="M532" s="8">
        <v>769.17170710254345</v>
      </c>
      <c r="N532" s="1">
        <f t="shared" ref="G532:N532" si="434">N531/$F532</f>
        <v>9113.9017811331814</v>
      </c>
    </row>
    <row r="533" spans="1:14" ht="15" x14ac:dyDescent="0.25">
      <c r="A533" s="3" t="str">
        <f>A532</f>
        <v>1530</v>
      </c>
      <c r="B533" s="3" t="str">
        <f t="shared" ref="B533" si="435">B532</f>
        <v xml:space="preserve">LA PLBAYFIELD 10 </v>
      </c>
      <c r="C533" s="6" t="str">
        <f t="shared" ref="C533" si="436">C532</f>
        <v xml:space="preserve">$ </v>
      </c>
      <c r="D533" s="6" t="s">
        <v>698</v>
      </c>
      <c r="F533" s="17">
        <v>1281</v>
      </c>
      <c r="G533" s="8">
        <v>8669.6203512880566</v>
      </c>
      <c r="H533" s="8">
        <v>118.43950039032006</v>
      </c>
      <c r="I533" s="8">
        <v>0</v>
      </c>
      <c r="J533" s="8">
        <v>10.843481654957065</v>
      </c>
      <c r="K533" s="8">
        <v>0</v>
      </c>
      <c r="L533" s="8">
        <v>88.462193598750986</v>
      </c>
      <c r="M533" s="8">
        <v>819.18888368462137</v>
      </c>
      <c r="N533" s="1">
        <f t="shared" ref="G533:N533" si="437">N531/$F533</f>
        <v>9706.5544106167054</v>
      </c>
    </row>
    <row r="534" spans="1:14" s="19" customFormat="1" x14ac:dyDescent="0.2">
      <c r="A534" s="3" t="s">
        <v>120</v>
      </c>
      <c r="B534" s="3" t="s">
        <v>574</v>
      </c>
      <c r="C534" s="17" t="s">
        <v>200</v>
      </c>
      <c r="D534" s="2" t="s">
        <v>199</v>
      </c>
      <c r="E534" s="17"/>
      <c r="F534" s="17"/>
      <c r="G534" s="18">
        <v>48.224864521901402</v>
      </c>
      <c r="H534" s="18">
        <v>0.65882110506906744</v>
      </c>
      <c r="I534" s="18">
        <v>0</v>
      </c>
      <c r="J534" s="18">
        <v>6.031699342847649E-2</v>
      </c>
      <c r="K534" s="18">
        <v>0</v>
      </c>
      <c r="L534" s="18">
        <v>0.49207198570998134</v>
      </c>
      <c r="M534" s="18">
        <v>4.5567477389790394</v>
      </c>
      <c r="N534" s="18">
        <f>(N531/IC!H531)*100</f>
        <v>53.992822345087966</v>
      </c>
    </row>
    <row r="535" spans="1:14" x14ac:dyDescent="0.2">
      <c r="A535" s="3" t="s">
        <v>120</v>
      </c>
      <c r="B535" s="3" t="s">
        <v>574</v>
      </c>
      <c r="C535" s="6"/>
      <c r="D535" s="6"/>
      <c r="E535" s="17"/>
      <c r="F535" s="17"/>
      <c r="G535" s="8"/>
      <c r="H535" s="8"/>
      <c r="I535" s="8"/>
      <c r="J535" s="8"/>
      <c r="K535" s="8"/>
      <c r="L535" s="8"/>
      <c r="M535" s="8"/>
      <c r="N535" s="8"/>
    </row>
    <row r="536" spans="1:14" x14ac:dyDescent="0.2">
      <c r="A536" s="11" t="s">
        <v>168</v>
      </c>
      <c r="B536" s="11" t="s">
        <v>575</v>
      </c>
      <c r="C536" s="12"/>
      <c r="D536" s="7" t="s">
        <v>341</v>
      </c>
      <c r="E536" s="20" t="s">
        <v>340</v>
      </c>
      <c r="F536" s="20"/>
      <c r="G536" s="13"/>
      <c r="H536" s="13"/>
      <c r="I536" s="13"/>
      <c r="J536" s="13"/>
      <c r="K536" s="13"/>
      <c r="L536" s="13"/>
      <c r="M536" s="13"/>
      <c r="N536" s="13"/>
    </row>
    <row r="537" spans="1:14" s="16" customFormat="1" ht="15" x14ac:dyDescent="0.25">
      <c r="A537" s="3" t="s">
        <v>168</v>
      </c>
      <c r="B537" s="3" t="s">
        <v>575</v>
      </c>
      <c r="C537" s="14" t="s">
        <v>201</v>
      </c>
      <c r="D537" s="15" t="s">
        <v>202</v>
      </c>
      <c r="G537" s="1">
        <v>7392692.0700000003</v>
      </c>
      <c r="H537" s="1">
        <v>77695</v>
      </c>
      <c r="I537" s="1">
        <v>0</v>
      </c>
      <c r="J537" s="1">
        <v>6173.4</v>
      </c>
      <c r="K537" s="1">
        <v>0</v>
      </c>
      <c r="L537" s="1">
        <v>119923.02</v>
      </c>
      <c r="M537" s="1">
        <v>469641.31</v>
      </c>
      <c r="N537" s="1">
        <f t="shared" ref="N537" si="438">SUM(G537:M537)</f>
        <v>8066124.7999999998</v>
      </c>
    </row>
    <row r="538" spans="1:14" ht="15" x14ac:dyDescent="0.25">
      <c r="A538" s="3" t="s">
        <v>168</v>
      </c>
      <c r="B538" s="3" t="s">
        <v>575</v>
      </c>
      <c r="C538" s="6" t="s">
        <v>201</v>
      </c>
      <c r="D538" s="6" t="s">
        <v>697</v>
      </c>
      <c r="E538" s="17"/>
      <c r="F538" s="17">
        <v>784.7</v>
      </c>
      <c r="G538" s="8">
        <v>9421.0425258060404</v>
      </c>
      <c r="H538" s="8">
        <v>99.01236141200458</v>
      </c>
      <c r="I538" s="8">
        <v>0</v>
      </c>
      <c r="J538" s="8">
        <v>7.8672103988785516</v>
      </c>
      <c r="K538" s="8">
        <v>0</v>
      </c>
      <c r="L538" s="8">
        <v>152.82658340767171</v>
      </c>
      <c r="M538" s="8">
        <v>598.49791002931056</v>
      </c>
      <c r="N538" s="1">
        <f t="shared" ref="G538:N538" si="439">N537/$F538</f>
        <v>10279.246591053905</v>
      </c>
    </row>
    <row r="539" spans="1:14" ht="15" x14ac:dyDescent="0.25">
      <c r="A539" s="3" t="str">
        <f>A538</f>
        <v>1540</v>
      </c>
      <c r="B539" s="3" t="str">
        <f t="shared" ref="B539" si="440">B538</f>
        <v>LA PLIGNACIO 11 J</v>
      </c>
      <c r="C539" s="6" t="str">
        <f t="shared" ref="C539" si="441">C538</f>
        <v xml:space="preserve">$ </v>
      </c>
      <c r="D539" s="6" t="s">
        <v>698</v>
      </c>
      <c r="F539" s="17">
        <v>641</v>
      </c>
      <c r="G539" s="8">
        <v>11533.060951638066</v>
      </c>
      <c r="H539" s="8">
        <v>121.20904836193448</v>
      </c>
      <c r="I539" s="8">
        <v>0</v>
      </c>
      <c r="J539" s="8">
        <v>9.6308892355694216</v>
      </c>
      <c r="K539" s="8">
        <v>0</v>
      </c>
      <c r="L539" s="8">
        <v>187.08739469578785</v>
      </c>
      <c r="M539" s="8">
        <v>732.66975039001557</v>
      </c>
      <c r="N539" s="1">
        <f t="shared" ref="G539:N539" si="442">N537/$F539</f>
        <v>12583.658034321372</v>
      </c>
    </row>
    <row r="540" spans="1:14" s="19" customFormat="1" x14ac:dyDescent="0.2">
      <c r="A540" s="3" t="s">
        <v>168</v>
      </c>
      <c r="B540" s="3" t="s">
        <v>575</v>
      </c>
      <c r="C540" s="17" t="s">
        <v>200</v>
      </c>
      <c r="D540" s="2" t="s">
        <v>199</v>
      </c>
      <c r="E540" s="17"/>
      <c r="F540" s="17"/>
      <c r="G540" s="18">
        <v>37.985590054073903</v>
      </c>
      <c r="H540" s="18">
        <v>0.39921727989020273</v>
      </c>
      <c r="I540" s="18">
        <v>0</v>
      </c>
      <c r="J540" s="18">
        <v>3.1720547727320643E-2</v>
      </c>
      <c r="K540" s="18">
        <v>0</v>
      </c>
      <c r="L540" s="18">
        <v>0.61619591789199279</v>
      </c>
      <c r="M540" s="18">
        <v>2.4131401802210108</v>
      </c>
      <c r="N540" s="18">
        <f>(N537/IC!H537)*100</f>
        <v>41.445863979804429</v>
      </c>
    </row>
    <row r="541" spans="1:14" x14ac:dyDescent="0.2">
      <c r="A541" s="3" t="s">
        <v>168</v>
      </c>
      <c r="B541" s="3" t="s">
        <v>575</v>
      </c>
      <c r="C541" s="6"/>
      <c r="D541" s="6"/>
      <c r="E541" s="17"/>
      <c r="F541" s="17"/>
      <c r="G541" s="8"/>
      <c r="H541" s="8"/>
      <c r="I541" s="8"/>
      <c r="J541" s="8"/>
      <c r="K541" s="8"/>
      <c r="L541" s="8"/>
      <c r="M541" s="8"/>
      <c r="N541" s="8"/>
    </row>
    <row r="542" spans="1:14" x14ac:dyDescent="0.2">
      <c r="A542" s="11" t="s">
        <v>102</v>
      </c>
      <c r="B542" s="11" t="s">
        <v>576</v>
      </c>
      <c r="C542" s="12"/>
      <c r="D542" s="7" t="s">
        <v>337</v>
      </c>
      <c r="E542" s="20" t="s">
        <v>339</v>
      </c>
      <c r="F542" s="20"/>
      <c r="G542" s="13"/>
      <c r="H542" s="13"/>
      <c r="I542" s="13"/>
      <c r="J542" s="13"/>
      <c r="K542" s="13"/>
      <c r="L542" s="13"/>
      <c r="M542" s="13"/>
      <c r="N542" s="13"/>
    </row>
    <row r="543" spans="1:14" s="16" customFormat="1" ht="15" x14ac:dyDescent="0.25">
      <c r="A543" s="3" t="s">
        <v>102</v>
      </c>
      <c r="B543" s="3" t="s">
        <v>576</v>
      </c>
      <c r="C543" s="14" t="s">
        <v>201</v>
      </c>
      <c r="D543" s="15" t="s">
        <v>202</v>
      </c>
      <c r="G543" s="1">
        <v>152742839.59</v>
      </c>
      <c r="H543" s="1">
        <v>2643088</v>
      </c>
      <c r="I543" s="1">
        <v>7753021.5499999998</v>
      </c>
      <c r="J543" s="1">
        <v>443709.8</v>
      </c>
      <c r="K543" s="1">
        <v>340777.8</v>
      </c>
      <c r="L543" s="1">
        <v>2297716.2799999998</v>
      </c>
      <c r="M543" s="1">
        <v>19856364.900000002</v>
      </c>
      <c r="N543" s="1">
        <f t="shared" ref="N543" si="443">SUM(G543:M543)</f>
        <v>186077517.92000005</v>
      </c>
    </row>
    <row r="544" spans="1:14" ht="15" x14ac:dyDescent="0.25">
      <c r="A544" s="3" t="s">
        <v>102</v>
      </c>
      <c r="B544" s="3" t="s">
        <v>576</v>
      </c>
      <c r="C544" s="6" t="s">
        <v>201</v>
      </c>
      <c r="D544" s="6" t="s">
        <v>697</v>
      </c>
      <c r="E544" s="17"/>
      <c r="F544" s="17">
        <v>29393.82</v>
      </c>
      <c r="G544" s="8">
        <v>5196.4269900951967</v>
      </c>
      <c r="H544" s="8">
        <v>89.919853901262243</v>
      </c>
      <c r="I544" s="8">
        <v>263.76366018435169</v>
      </c>
      <c r="J544" s="8">
        <v>15.095343170775353</v>
      </c>
      <c r="K544" s="8">
        <v>11.593518637591167</v>
      </c>
      <c r="L544" s="8">
        <v>78.170046628849192</v>
      </c>
      <c r="M544" s="8">
        <v>675.52856008507922</v>
      </c>
      <c r="N544" s="1">
        <f t="shared" ref="G544:N544" si="444">N543/$F544</f>
        <v>6330.4979727031068</v>
      </c>
    </row>
    <row r="545" spans="1:14" ht="15" x14ac:dyDescent="0.25">
      <c r="A545" s="3" t="str">
        <f>A544</f>
        <v>1550</v>
      </c>
      <c r="B545" s="3" t="str">
        <f t="shared" ref="B545" si="445">B544</f>
        <v>LARIMPOUDRE R-1</v>
      </c>
      <c r="C545" s="6" t="str">
        <f t="shared" ref="C545" si="446">C544</f>
        <v xml:space="preserve">$ </v>
      </c>
      <c r="D545" s="6" t="s">
        <v>698</v>
      </c>
      <c r="F545" s="17">
        <v>30105</v>
      </c>
      <c r="G545" s="8">
        <v>5073.6701408403924</v>
      </c>
      <c r="H545" s="8">
        <v>87.795648563361567</v>
      </c>
      <c r="I545" s="8">
        <v>257.53268726125225</v>
      </c>
      <c r="J545" s="8">
        <v>14.738741072911477</v>
      </c>
      <c r="K545" s="8">
        <v>11.319641255605381</v>
      </c>
      <c r="L545" s="8">
        <v>76.323410729114755</v>
      </c>
      <c r="M545" s="8">
        <v>659.57033383158955</v>
      </c>
      <c r="N545" s="1">
        <f t="shared" ref="G545:N545" si="447">N543/$F545</f>
        <v>6180.9506035542281</v>
      </c>
    </row>
    <row r="546" spans="1:14" s="19" customFormat="1" x14ac:dyDescent="0.2">
      <c r="A546" s="3" t="s">
        <v>102</v>
      </c>
      <c r="B546" s="3" t="s">
        <v>576</v>
      </c>
      <c r="C546" s="17" t="s">
        <v>200</v>
      </c>
      <c r="D546" s="2" t="s">
        <v>199</v>
      </c>
      <c r="E546" s="17"/>
      <c r="F546" s="17"/>
      <c r="G546" s="18">
        <v>31.274777757556965</v>
      </c>
      <c r="H546" s="18">
        <v>0.54118405822198401</v>
      </c>
      <c r="I546" s="18">
        <v>1.5874657468504629</v>
      </c>
      <c r="J546" s="18">
        <v>9.0851560839769571E-2</v>
      </c>
      <c r="K546" s="18">
        <v>6.977577468323401E-2</v>
      </c>
      <c r="L546" s="18">
        <v>0.47046765792630457</v>
      </c>
      <c r="M546" s="18">
        <v>4.0656792880594823</v>
      </c>
      <c r="N546" s="18">
        <f>(N543/IC!H543)*100</f>
        <v>38.100201844138212</v>
      </c>
    </row>
    <row r="547" spans="1:14" x14ac:dyDescent="0.2">
      <c r="A547" s="3" t="s">
        <v>102</v>
      </c>
      <c r="B547" s="3" t="s">
        <v>576</v>
      </c>
      <c r="C547" s="6"/>
      <c r="D547" s="6"/>
      <c r="E547" s="17"/>
      <c r="F547" s="17"/>
      <c r="G547" s="8"/>
      <c r="H547" s="8"/>
      <c r="I547" s="8"/>
      <c r="J547" s="8"/>
      <c r="K547" s="8"/>
      <c r="L547" s="8"/>
      <c r="M547" s="8"/>
      <c r="N547" s="8"/>
    </row>
    <row r="548" spans="1:14" x14ac:dyDescent="0.2">
      <c r="A548" s="11" t="s">
        <v>98</v>
      </c>
      <c r="B548" s="11" t="s">
        <v>577</v>
      </c>
      <c r="C548" s="12"/>
      <c r="D548" s="7" t="s">
        <v>337</v>
      </c>
      <c r="E548" s="20" t="s">
        <v>338</v>
      </c>
      <c r="F548" s="20"/>
      <c r="G548" s="13"/>
      <c r="H548" s="13"/>
      <c r="I548" s="13"/>
      <c r="J548" s="13"/>
      <c r="K548" s="13"/>
      <c r="L548" s="13"/>
      <c r="M548" s="13"/>
      <c r="N548" s="13"/>
    </row>
    <row r="549" spans="1:14" s="16" customFormat="1" ht="15" x14ac:dyDescent="0.25">
      <c r="A549" s="3" t="s">
        <v>98</v>
      </c>
      <c r="B549" s="3" t="s">
        <v>577</v>
      </c>
      <c r="C549" s="14" t="s">
        <v>201</v>
      </c>
      <c r="D549" s="15" t="s">
        <v>202</v>
      </c>
      <c r="G549" s="1">
        <v>66453352.380000003</v>
      </c>
      <c r="H549" s="1">
        <v>306429</v>
      </c>
      <c r="I549" s="1">
        <v>5429820.7300000004</v>
      </c>
      <c r="J549" s="1">
        <v>146619.57999999999</v>
      </c>
      <c r="K549" s="1">
        <v>150164</v>
      </c>
      <c r="L549" s="1">
        <v>1213058.3899999999</v>
      </c>
      <c r="M549" s="1">
        <v>13411168.640000002</v>
      </c>
      <c r="N549" s="1">
        <f t="shared" ref="N549" si="448">SUM(G549:M549)</f>
        <v>87110612.719999999</v>
      </c>
    </row>
    <row r="550" spans="1:14" ht="15" x14ac:dyDescent="0.25">
      <c r="A550" s="3" t="s">
        <v>98</v>
      </c>
      <c r="B550" s="3" t="s">
        <v>577</v>
      </c>
      <c r="C550" s="6" t="s">
        <v>201</v>
      </c>
      <c r="D550" s="6" t="s">
        <v>697</v>
      </c>
      <c r="E550" s="17"/>
      <c r="F550" s="17">
        <v>15007.4</v>
      </c>
      <c r="G550" s="8">
        <v>4428.0389927635706</v>
      </c>
      <c r="H550" s="8">
        <v>20.418526860082359</v>
      </c>
      <c r="I550" s="8">
        <v>361.80955595239686</v>
      </c>
      <c r="J550" s="8">
        <v>9.7698188893479205</v>
      </c>
      <c r="K550" s="8">
        <v>10.005997041459548</v>
      </c>
      <c r="L550" s="8">
        <v>80.830682863120856</v>
      </c>
      <c r="M550" s="8">
        <v>893.63704838946137</v>
      </c>
      <c r="N550" s="1">
        <f t="shared" ref="G550:N550" si="449">N549/$F550</f>
        <v>5804.5106227594388</v>
      </c>
    </row>
    <row r="551" spans="1:14" ht="15" x14ac:dyDescent="0.25">
      <c r="A551" s="3" t="str">
        <f>A550</f>
        <v>1560</v>
      </c>
      <c r="B551" s="3" t="str">
        <f t="shared" ref="B551" si="450">B550</f>
        <v>LARIMTHOMPSON R-2</v>
      </c>
      <c r="C551" s="6" t="str">
        <f t="shared" ref="C551" si="451">C550</f>
        <v xml:space="preserve">$ </v>
      </c>
      <c r="D551" s="6" t="s">
        <v>698</v>
      </c>
      <c r="F551" s="17">
        <v>15212</v>
      </c>
      <c r="G551" s="8">
        <v>4368.4822758348673</v>
      </c>
      <c r="H551" s="8">
        <v>20.143899552984486</v>
      </c>
      <c r="I551" s="8">
        <v>356.94325072311335</v>
      </c>
      <c r="J551" s="8">
        <v>9.6384157244280821</v>
      </c>
      <c r="K551" s="8">
        <v>9.8714173021298972</v>
      </c>
      <c r="L551" s="8">
        <v>79.74351761767025</v>
      </c>
      <c r="M551" s="8">
        <v>881.61771233236936</v>
      </c>
      <c r="N551" s="1">
        <f t="shared" ref="G551:N551" si="452">N549/$F551</f>
        <v>5726.4404890875621</v>
      </c>
    </row>
    <row r="552" spans="1:14" s="19" customFormat="1" x14ac:dyDescent="0.2">
      <c r="A552" s="3" t="s">
        <v>98</v>
      </c>
      <c r="B552" s="3" t="s">
        <v>577</v>
      </c>
      <c r="C552" s="17" t="s">
        <v>200</v>
      </c>
      <c r="D552" s="2" t="s">
        <v>199</v>
      </c>
      <c r="E552" s="17"/>
      <c r="F552" s="17"/>
      <c r="G552" s="18">
        <v>25.807913676879529</v>
      </c>
      <c r="H552" s="18">
        <v>0.11900518027849895</v>
      </c>
      <c r="I552" s="18">
        <v>2.1087325117843965</v>
      </c>
      <c r="J552" s="18">
        <v>5.6941378101477987E-2</v>
      </c>
      <c r="K552" s="18">
        <v>5.8317893839488162E-2</v>
      </c>
      <c r="L552" s="18">
        <v>0.47110499460004007</v>
      </c>
      <c r="M552" s="18">
        <v>5.2083795650821303</v>
      </c>
      <c r="N552" s="18">
        <f>(N549/IC!H549)*100</f>
        <v>33.830395200565562</v>
      </c>
    </row>
    <row r="553" spans="1:14" x14ac:dyDescent="0.2">
      <c r="A553" s="3" t="s">
        <v>98</v>
      </c>
      <c r="B553" s="3" t="s">
        <v>577</v>
      </c>
      <c r="C553" s="6"/>
      <c r="D553" s="6"/>
      <c r="E553" s="17"/>
      <c r="F553" s="17"/>
      <c r="G553" s="8"/>
      <c r="H553" s="8"/>
      <c r="I553" s="8"/>
      <c r="J553" s="8"/>
      <c r="K553" s="8"/>
      <c r="L553" s="8"/>
      <c r="M553" s="8"/>
      <c r="N553" s="8"/>
    </row>
    <row r="554" spans="1:14" x14ac:dyDescent="0.2">
      <c r="A554" s="21" t="s">
        <v>143</v>
      </c>
      <c r="B554" s="11" t="s">
        <v>578</v>
      </c>
      <c r="C554" s="12"/>
      <c r="D554" s="7" t="s">
        <v>337</v>
      </c>
      <c r="E554" s="20" t="s">
        <v>336</v>
      </c>
      <c r="F554" s="20"/>
      <c r="G554" s="13"/>
      <c r="H554" s="13"/>
      <c r="I554" s="13"/>
      <c r="J554" s="13"/>
      <c r="K554" s="13"/>
      <c r="L554" s="13"/>
      <c r="M554" s="13"/>
      <c r="N554" s="13"/>
    </row>
    <row r="555" spans="1:14" s="16" customFormat="1" ht="15" x14ac:dyDescent="0.25">
      <c r="A555" s="21" t="s">
        <v>143</v>
      </c>
      <c r="B555" s="3" t="s">
        <v>578</v>
      </c>
      <c r="C555" s="14" t="s">
        <v>201</v>
      </c>
      <c r="D555" s="15" t="s">
        <v>202</v>
      </c>
      <c r="G555" s="1">
        <v>256215.02</v>
      </c>
      <c r="H555" s="1">
        <v>38816</v>
      </c>
      <c r="I555" s="1">
        <v>295835.33</v>
      </c>
      <c r="J555" s="1">
        <v>41285.120000000003</v>
      </c>
      <c r="K555" s="1">
        <v>51570.31</v>
      </c>
      <c r="L555" s="1">
        <v>96717.33</v>
      </c>
      <c r="M555" s="1">
        <v>899576.75</v>
      </c>
      <c r="N555" s="1">
        <f t="shared" ref="N555" si="453">SUM(G555:M555)</f>
        <v>1680015.8599999999</v>
      </c>
    </row>
    <row r="556" spans="1:14" ht="15" x14ac:dyDescent="0.25">
      <c r="A556" s="21" t="s">
        <v>143</v>
      </c>
      <c r="B556" s="3" t="s">
        <v>578</v>
      </c>
      <c r="C556" s="6" t="s">
        <v>201</v>
      </c>
      <c r="D556" s="6" t="s">
        <v>697</v>
      </c>
      <c r="E556" s="17"/>
      <c r="F556" s="17">
        <v>1049.0999999999999</v>
      </c>
      <c r="G556" s="8">
        <v>244.22363930988467</v>
      </c>
      <c r="H556" s="8">
        <v>36.99933276141455</v>
      </c>
      <c r="I556" s="8">
        <v>281.98963873796589</v>
      </c>
      <c r="J556" s="8">
        <v>39.352892955866942</v>
      </c>
      <c r="K556" s="8">
        <v>49.15671527976361</v>
      </c>
      <c r="L556" s="8">
        <v>92.190763511581366</v>
      </c>
      <c r="M556" s="8">
        <v>857.47474025355075</v>
      </c>
      <c r="N556" s="1">
        <f t="shared" ref="G556:N556" si="454">N555/$F556</f>
        <v>1601.3877228100278</v>
      </c>
    </row>
    <row r="557" spans="1:14" ht="15" x14ac:dyDescent="0.25">
      <c r="A557" s="3" t="str">
        <f>A556</f>
        <v>1570</v>
      </c>
      <c r="B557" s="3" t="str">
        <f t="shared" ref="B557" si="455">B556</f>
        <v xml:space="preserve">LARIMPARK (ESTES </v>
      </c>
      <c r="C557" s="6" t="str">
        <f t="shared" ref="C557" si="456">C556</f>
        <v xml:space="preserve">$ </v>
      </c>
      <c r="D557" s="6" t="s">
        <v>698</v>
      </c>
      <c r="F557" s="17">
        <v>1061</v>
      </c>
      <c r="G557" s="8">
        <v>241.48446748350611</v>
      </c>
      <c r="H557" s="8">
        <v>36.584354382657871</v>
      </c>
      <c r="I557" s="8">
        <v>278.82688972667296</v>
      </c>
      <c r="J557" s="8">
        <v>38.911517436380777</v>
      </c>
      <c r="K557" s="8">
        <v>48.60538171536286</v>
      </c>
      <c r="L557" s="8">
        <v>91.156767200754004</v>
      </c>
      <c r="M557" s="8">
        <v>847.85744580584355</v>
      </c>
      <c r="N557" s="1">
        <f t="shared" ref="G557:N557" si="457">N555/$F557</f>
        <v>1583.4268237511781</v>
      </c>
    </row>
    <row r="558" spans="1:14" s="19" customFormat="1" x14ac:dyDescent="0.2">
      <c r="A558" s="21" t="s">
        <v>143</v>
      </c>
      <c r="B558" s="3" t="s">
        <v>578</v>
      </c>
      <c r="C558" s="17" t="s">
        <v>200</v>
      </c>
      <c r="D558" s="2" t="s">
        <v>199</v>
      </c>
      <c r="E558" s="17"/>
      <c r="F558" s="17"/>
      <c r="G558" s="18">
        <v>1.3043369178515491</v>
      </c>
      <c r="H558" s="18">
        <v>0.19760411315201479</v>
      </c>
      <c r="I558" s="18">
        <v>1.5060356044848424</v>
      </c>
      <c r="J558" s="18">
        <v>0.21017388509827159</v>
      </c>
      <c r="K558" s="18">
        <v>0.26253362975382522</v>
      </c>
      <c r="L558" s="18">
        <v>0.49236763759997826</v>
      </c>
      <c r="M558" s="18">
        <v>4.5795565204019404</v>
      </c>
      <c r="N558" s="18">
        <f>(N555/IC!H555)*100</f>
        <v>8.5526083083424211</v>
      </c>
    </row>
    <row r="559" spans="1:14" x14ac:dyDescent="0.2">
      <c r="A559" s="21" t="s">
        <v>143</v>
      </c>
      <c r="B559" s="3" t="s">
        <v>578</v>
      </c>
      <c r="C559" s="6"/>
      <c r="D559" s="6"/>
      <c r="E559" s="17"/>
      <c r="F559" s="17"/>
      <c r="G559" s="8"/>
      <c r="H559" s="8"/>
      <c r="I559" s="8"/>
      <c r="J559" s="8"/>
      <c r="K559" s="8"/>
      <c r="L559" s="8"/>
      <c r="M559" s="8"/>
      <c r="N559" s="8"/>
    </row>
    <row r="560" spans="1:14" x14ac:dyDescent="0.2">
      <c r="A560" s="11" t="s">
        <v>89</v>
      </c>
      <c r="B560" s="11" t="s">
        <v>579</v>
      </c>
      <c r="C560" s="12"/>
      <c r="D560" s="7" t="s">
        <v>330</v>
      </c>
      <c r="E560" s="20" t="s">
        <v>335</v>
      </c>
      <c r="F560" s="20"/>
      <c r="G560" s="13"/>
      <c r="H560" s="13"/>
      <c r="I560" s="13"/>
      <c r="J560" s="13"/>
      <c r="K560" s="13"/>
      <c r="L560" s="13"/>
      <c r="M560" s="13"/>
      <c r="N560" s="13"/>
    </row>
    <row r="561" spans="1:14" s="16" customFormat="1" ht="15" x14ac:dyDescent="0.25">
      <c r="A561" s="3" t="s">
        <v>89</v>
      </c>
      <c r="B561" s="3" t="s">
        <v>579</v>
      </c>
      <c r="C561" s="14" t="s">
        <v>201</v>
      </c>
      <c r="D561" s="15" t="s">
        <v>202</v>
      </c>
      <c r="G561" s="1">
        <v>6962965.1399999997</v>
      </c>
      <c r="H561" s="1">
        <v>21525</v>
      </c>
      <c r="I561" s="1">
        <v>0</v>
      </c>
      <c r="J561" s="1">
        <v>2314.92</v>
      </c>
      <c r="K561" s="1">
        <v>0</v>
      </c>
      <c r="L561" s="1">
        <v>61578.61</v>
      </c>
      <c r="M561" s="1">
        <v>1575712.01</v>
      </c>
      <c r="N561" s="1">
        <f t="shared" ref="N561" si="458">SUM(G561:M561)</f>
        <v>8624095.6799999997</v>
      </c>
    </row>
    <row r="562" spans="1:14" ht="15" x14ac:dyDescent="0.25">
      <c r="A562" s="3" t="s">
        <v>89</v>
      </c>
      <c r="B562" s="3" t="s">
        <v>579</v>
      </c>
      <c r="C562" s="6" t="s">
        <v>201</v>
      </c>
      <c r="D562" s="6" t="s">
        <v>697</v>
      </c>
      <c r="E562" s="17"/>
      <c r="F562" s="17">
        <v>898.5</v>
      </c>
      <c r="G562" s="8">
        <v>7749.543839732888</v>
      </c>
      <c r="H562" s="8">
        <v>23.956594323873123</v>
      </c>
      <c r="I562" s="8">
        <v>0</v>
      </c>
      <c r="J562" s="8">
        <v>2.5764273789649415</v>
      </c>
      <c r="K562" s="8">
        <v>0</v>
      </c>
      <c r="L562" s="8">
        <v>68.53490261547023</v>
      </c>
      <c r="M562" s="8">
        <v>1753.7139788536449</v>
      </c>
      <c r="N562" s="1">
        <f t="shared" ref="G562:N562" si="459">N561/$F562</f>
        <v>9598.3257429048408</v>
      </c>
    </row>
    <row r="563" spans="1:14" ht="15" x14ac:dyDescent="0.25">
      <c r="A563" s="3" t="str">
        <f>A562</f>
        <v>1580</v>
      </c>
      <c r="B563" s="3" t="str">
        <f t="shared" ref="B563" si="460">B562</f>
        <v>LAS ATRINIDAD 1</v>
      </c>
      <c r="C563" s="6" t="str">
        <f t="shared" ref="C563" si="461">C562</f>
        <v xml:space="preserve">$ </v>
      </c>
      <c r="D563" s="6" t="s">
        <v>698</v>
      </c>
      <c r="F563" s="17">
        <v>796</v>
      </c>
      <c r="G563" s="8">
        <v>8747.4436432160801</v>
      </c>
      <c r="H563" s="8">
        <v>27.041457286432159</v>
      </c>
      <c r="I563" s="8">
        <v>0</v>
      </c>
      <c r="J563" s="8">
        <v>2.9081909547738696</v>
      </c>
      <c r="K563" s="8">
        <v>0</v>
      </c>
      <c r="L563" s="8">
        <v>77.360062814070346</v>
      </c>
      <c r="M563" s="8">
        <v>1979.5377010050252</v>
      </c>
      <c r="N563" s="1">
        <f t="shared" ref="G563:N563" si="462">N561/$F563</f>
        <v>10834.291055276382</v>
      </c>
    </row>
    <row r="564" spans="1:14" s="19" customFormat="1" x14ac:dyDescent="0.2">
      <c r="A564" s="3" t="s">
        <v>89</v>
      </c>
      <c r="B564" s="3" t="s">
        <v>579</v>
      </c>
      <c r="C564" s="17" t="s">
        <v>200</v>
      </c>
      <c r="D564" s="2" t="s">
        <v>199</v>
      </c>
      <c r="E564" s="17"/>
      <c r="F564" s="17"/>
      <c r="G564" s="18">
        <v>45.079341611670067</v>
      </c>
      <c r="H564" s="18">
        <v>0.13935626686064354</v>
      </c>
      <c r="I564" s="18">
        <v>0</v>
      </c>
      <c r="J564" s="18">
        <v>1.4987159548480415E-2</v>
      </c>
      <c r="K564" s="18">
        <v>0</v>
      </c>
      <c r="L564" s="18">
        <v>0.39866969607746772</v>
      </c>
      <c r="M564" s="18">
        <v>10.201409679957308</v>
      </c>
      <c r="N564" s="18">
        <f>(N561/IC!H561)*100</f>
        <v>55.833764414113965</v>
      </c>
    </row>
    <row r="565" spans="1:14" x14ac:dyDescent="0.2">
      <c r="A565" s="3" t="s">
        <v>89</v>
      </c>
      <c r="B565" s="3" t="s">
        <v>579</v>
      </c>
      <c r="C565" s="6"/>
      <c r="D565" s="6"/>
      <c r="E565" s="17"/>
      <c r="F565" s="17"/>
      <c r="G565" s="8"/>
      <c r="H565" s="8"/>
      <c r="I565" s="8"/>
      <c r="J565" s="8"/>
      <c r="K565" s="8"/>
      <c r="L565" s="8"/>
      <c r="M565" s="8"/>
      <c r="N565" s="8"/>
    </row>
    <row r="566" spans="1:14" x14ac:dyDescent="0.2">
      <c r="A566" s="11" t="s">
        <v>67</v>
      </c>
      <c r="B566" s="11" t="s">
        <v>580</v>
      </c>
      <c r="C566" s="12"/>
      <c r="D566" s="7" t="s">
        <v>330</v>
      </c>
      <c r="E566" s="20" t="s">
        <v>334</v>
      </c>
      <c r="F566" s="20"/>
      <c r="G566" s="13"/>
      <c r="H566" s="13"/>
      <c r="I566" s="13"/>
      <c r="J566" s="13"/>
      <c r="K566" s="13"/>
      <c r="L566" s="13"/>
      <c r="M566" s="13"/>
      <c r="N566" s="13"/>
    </row>
    <row r="567" spans="1:14" s="16" customFormat="1" ht="15" x14ac:dyDescent="0.25">
      <c r="A567" s="3" t="s">
        <v>67</v>
      </c>
      <c r="B567" s="3" t="s">
        <v>580</v>
      </c>
      <c r="C567" s="14" t="s">
        <v>201</v>
      </c>
      <c r="D567" s="15" t="s">
        <v>202</v>
      </c>
      <c r="G567" s="1">
        <v>2869896.71</v>
      </c>
      <c r="H567" s="1">
        <v>32671</v>
      </c>
      <c r="I567" s="1">
        <v>0</v>
      </c>
      <c r="J567" s="1">
        <v>771.78</v>
      </c>
      <c r="K567" s="1">
        <v>0</v>
      </c>
      <c r="L567" s="1">
        <v>38788.769999999997</v>
      </c>
      <c r="M567" s="1">
        <v>248594.29000000004</v>
      </c>
      <c r="N567" s="1">
        <f t="shared" ref="N567" si="463">SUM(G567:M567)</f>
        <v>3190722.55</v>
      </c>
    </row>
    <row r="568" spans="1:14" ht="15" x14ac:dyDescent="0.25">
      <c r="A568" s="3" t="s">
        <v>67</v>
      </c>
      <c r="B568" s="3" t="s">
        <v>580</v>
      </c>
      <c r="C568" s="6" t="s">
        <v>201</v>
      </c>
      <c r="D568" s="6" t="s">
        <v>697</v>
      </c>
      <c r="E568" s="17"/>
      <c r="F568" s="17">
        <v>244</v>
      </c>
      <c r="G568" s="8">
        <v>11761.871762295083</v>
      </c>
      <c r="H568" s="8">
        <v>133.89754098360655</v>
      </c>
      <c r="I568" s="8">
        <v>0</v>
      </c>
      <c r="J568" s="8">
        <v>3.1630327868852457</v>
      </c>
      <c r="K568" s="8">
        <v>0</v>
      </c>
      <c r="L568" s="8">
        <v>158.97036885245899</v>
      </c>
      <c r="M568" s="8">
        <v>1018.8290573770494</v>
      </c>
      <c r="N568" s="1">
        <f t="shared" ref="G568:N568" si="464">N567/$F568</f>
        <v>13076.731762295081</v>
      </c>
    </row>
    <row r="569" spans="1:14" ht="15" x14ac:dyDescent="0.25">
      <c r="A569" s="3" t="str">
        <f>A568</f>
        <v>1590</v>
      </c>
      <c r="B569" s="3" t="str">
        <f t="shared" ref="B569" si="465">B568</f>
        <v>LAS APRIMERO REOR</v>
      </c>
      <c r="C569" s="6" t="str">
        <f t="shared" ref="C569" si="466">C568</f>
        <v xml:space="preserve">$ </v>
      </c>
      <c r="D569" s="6" t="s">
        <v>698</v>
      </c>
      <c r="F569" s="17">
        <v>259</v>
      </c>
      <c r="G569" s="8">
        <v>11080.682277992279</v>
      </c>
      <c r="H569" s="8">
        <v>126.14285714285714</v>
      </c>
      <c r="I569" s="8">
        <v>0</v>
      </c>
      <c r="J569" s="8">
        <v>2.9798455598455598</v>
      </c>
      <c r="K569" s="8">
        <v>0</v>
      </c>
      <c r="L569" s="8">
        <v>149.76359073359072</v>
      </c>
      <c r="M569" s="8">
        <v>959.8235135135136</v>
      </c>
      <c r="N569" s="1">
        <f t="shared" ref="G569:N569" si="467">N567/$F569</f>
        <v>12319.392084942085</v>
      </c>
    </row>
    <row r="570" spans="1:14" s="19" customFormat="1" x14ac:dyDescent="0.2">
      <c r="A570" s="3" t="s">
        <v>67</v>
      </c>
      <c r="B570" s="3" t="s">
        <v>580</v>
      </c>
      <c r="C570" s="17" t="s">
        <v>200</v>
      </c>
      <c r="D570" s="2" t="s">
        <v>199</v>
      </c>
      <c r="E570" s="17"/>
      <c r="F570" s="17"/>
      <c r="G570" s="18">
        <v>40.789818891603637</v>
      </c>
      <c r="H570" s="18">
        <v>0.46435266062505171</v>
      </c>
      <c r="I570" s="18">
        <v>0</v>
      </c>
      <c r="J570" s="18">
        <v>1.0969302941973076E-2</v>
      </c>
      <c r="K570" s="18">
        <v>0</v>
      </c>
      <c r="L570" s="18">
        <v>0.55130447650433667</v>
      </c>
      <c r="M570" s="18">
        <v>3.5332686473537911</v>
      </c>
      <c r="N570" s="18">
        <f>(N567/IC!H567)*100</f>
        <v>45.349713979028785</v>
      </c>
    </row>
    <row r="571" spans="1:14" x14ac:dyDescent="0.2">
      <c r="A571" s="3" t="s">
        <v>67</v>
      </c>
      <c r="B571" s="3" t="s">
        <v>580</v>
      </c>
      <c r="C571" s="6"/>
      <c r="D571" s="6"/>
      <c r="E571" s="17"/>
      <c r="F571" s="17"/>
      <c r="G571" s="8"/>
      <c r="H571" s="8"/>
      <c r="I571" s="8"/>
      <c r="J571" s="8"/>
      <c r="K571" s="8"/>
      <c r="L571" s="8"/>
      <c r="M571" s="8"/>
      <c r="N571" s="8"/>
    </row>
    <row r="572" spans="1:14" x14ac:dyDescent="0.2">
      <c r="A572" s="11" t="s">
        <v>10</v>
      </c>
      <c r="B572" s="11" t="s">
        <v>581</v>
      </c>
      <c r="C572" s="12"/>
      <c r="D572" s="7" t="s">
        <v>330</v>
      </c>
      <c r="E572" s="20" t="s">
        <v>333</v>
      </c>
      <c r="F572" s="20"/>
      <c r="G572" s="13"/>
      <c r="H572" s="13"/>
      <c r="I572" s="13"/>
      <c r="J572" s="13"/>
      <c r="K572" s="13"/>
      <c r="L572" s="13"/>
      <c r="M572" s="13"/>
      <c r="N572" s="13"/>
    </row>
    <row r="573" spans="1:14" s="16" customFormat="1" ht="15" x14ac:dyDescent="0.25">
      <c r="A573" s="3" t="s">
        <v>10</v>
      </c>
      <c r="B573" s="3" t="s">
        <v>581</v>
      </c>
      <c r="C573" s="14" t="s">
        <v>201</v>
      </c>
      <c r="D573" s="15" t="s">
        <v>202</v>
      </c>
      <c r="G573" s="1">
        <v>2472866.7400000002</v>
      </c>
      <c r="H573" s="1">
        <v>8223</v>
      </c>
      <c r="I573" s="1">
        <v>0</v>
      </c>
      <c r="J573" s="1">
        <v>1543.28</v>
      </c>
      <c r="K573" s="1">
        <v>0</v>
      </c>
      <c r="L573" s="1">
        <v>42213.22</v>
      </c>
      <c r="M573" s="1">
        <v>163950.95000000001</v>
      </c>
      <c r="N573" s="1">
        <f t="shared" ref="N573" si="468">SUM(G573:M573)</f>
        <v>2688797.1900000004</v>
      </c>
    </row>
    <row r="574" spans="1:14" ht="15" x14ac:dyDescent="0.25">
      <c r="A574" s="3" t="s">
        <v>10</v>
      </c>
      <c r="B574" s="3" t="s">
        <v>581</v>
      </c>
      <c r="C574" s="6" t="s">
        <v>201</v>
      </c>
      <c r="D574" s="6" t="s">
        <v>697</v>
      </c>
      <c r="E574" s="17"/>
      <c r="F574" s="17">
        <v>340.8</v>
      </c>
      <c r="G574" s="8">
        <v>7256.0643779342727</v>
      </c>
      <c r="H574" s="8">
        <v>24.128521126760564</v>
      </c>
      <c r="I574" s="8">
        <v>0</v>
      </c>
      <c r="J574" s="8">
        <v>4.5284037558685446</v>
      </c>
      <c r="K574" s="8">
        <v>0</v>
      </c>
      <c r="L574" s="8">
        <v>123.86508215962441</v>
      </c>
      <c r="M574" s="8">
        <v>481.07673122065728</v>
      </c>
      <c r="N574" s="1">
        <f t="shared" ref="G574:N574" si="469">N573/$F574</f>
        <v>7889.6631161971836</v>
      </c>
    </row>
    <row r="575" spans="1:14" ht="15" x14ac:dyDescent="0.25">
      <c r="A575" s="3" t="str">
        <f>A574</f>
        <v>1600</v>
      </c>
      <c r="B575" s="3" t="str">
        <f t="shared" ref="B575" si="470">B574</f>
        <v>LAS AHOEHNE REORG</v>
      </c>
      <c r="C575" s="6" t="str">
        <f t="shared" ref="C575" si="471">C574</f>
        <v xml:space="preserve">$ </v>
      </c>
      <c r="D575" s="6" t="s">
        <v>698</v>
      </c>
      <c r="F575" s="17">
        <v>319</v>
      </c>
      <c r="G575" s="8">
        <v>7751.9333542319755</v>
      </c>
      <c r="H575" s="8">
        <v>25.777429467084641</v>
      </c>
      <c r="I575" s="8">
        <v>0</v>
      </c>
      <c r="J575" s="8">
        <v>4.8378683385579935</v>
      </c>
      <c r="K575" s="8">
        <v>0</v>
      </c>
      <c r="L575" s="8">
        <v>132.32984326018808</v>
      </c>
      <c r="M575" s="8">
        <v>513.9528213166144</v>
      </c>
      <c r="N575" s="1">
        <f t="shared" ref="G575:N575" si="472">N573/$F575</f>
        <v>8428.8313166144217</v>
      </c>
    </row>
    <row r="576" spans="1:14" s="19" customFormat="1" x14ac:dyDescent="0.2">
      <c r="A576" s="3" t="s">
        <v>10</v>
      </c>
      <c r="B576" s="3" t="s">
        <v>581</v>
      </c>
      <c r="C576" s="17" t="s">
        <v>200</v>
      </c>
      <c r="D576" s="2" t="s">
        <v>199</v>
      </c>
      <c r="E576" s="17"/>
      <c r="F576" s="17"/>
      <c r="G576" s="18">
        <v>45.074006566625044</v>
      </c>
      <c r="H576" s="18">
        <v>0.14988416076046121</v>
      </c>
      <c r="I576" s="18">
        <v>0</v>
      </c>
      <c r="J576" s="18">
        <v>2.8130028896802214E-2</v>
      </c>
      <c r="K576" s="18">
        <v>0</v>
      </c>
      <c r="L576" s="18">
        <v>0.76943853249382421</v>
      </c>
      <c r="M576" s="18">
        <v>2.9884045417281215</v>
      </c>
      <c r="N576" s="18">
        <f>(N573/IC!H573)*100</f>
        <v>49.009863830504251</v>
      </c>
    </row>
    <row r="577" spans="1:14" x14ac:dyDescent="0.2">
      <c r="A577" s="3" t="s">
        <v>10</v>
      </c>
      <c r="B577" s="3" t="s">
        <v>581</v>
      </c>
      <c r="C577" s="6"/>
      <c r="D577" s="6"/>
      <c r="E577" s="17"/>
      <c r="F577" s="17"/>
      <c r="G577" s="8"/>
      <c r="H577" s="8"/>
      <c r="I577" s="8"/>
      <c r="J577" s="8"/>
      <c r="K577" s="8"/>
      <c r="L577" s="8"/>
      <c r="M577" s="8"/>
      <c r="N577" s="8"/>
    </row>
    <row r="578" spans="1:14" x14ac:dyDescent="0.2">
      <c r="A578" s="11" t="s">
        <v>114</v>
      </c>
      <c r="B578" s="11" t="s">
        <v>582</v>
      </c>
      <c r="C578" s="12"/>
      <c r="D578" s="7" t="s">
        <v>330</v>
      </c>
      <c r="E578" s="20" t="s">
        <v>332</v>
      </c>
      <c r="F578" s="20"/>
      <c r="G578" s="13"/>
      <c r="H578" s="13"/>
      <c r="I578" s="13"/>
      <c r="J578" s="13"/>
      <c r="K578" s="13"/>
      <c r="L578" s="13"/>
      <c r="M578" s="13"/>
      <c r="N578" s="13"/>
    </row>
    <row r="579" spans="1:14" s="16" customFormat="1" ht="15" x14ac:dyDescent="0.25">
      <c r="A579" s="3" t="s">
        <v>114</v>
      </c>
      <c r="B579" s="3" t="s">
        <v>582</v>
      </c>
      <c r="C579" s="14" t="s">
        <v>201</v>
      </c>
      <c r="D579" s="15" t="s">
        <v>202</v>
      </c>
      <c r="G579" s="1">
        <v>1387410.31</v>
      </c>
      <c r="H579" s="1">
        <v>7216</v>
      </c>
      <c r="I579" s="1">
        <v>0</v>
      </c>
      <c r="J579" s="1">
        <v>385.82</v>
      </c>
      <c r="K579" s="1">
        <v>0</v>
      </c>
      <c r="L579" s="1">
        <v>16669.439999999999</v>
      </c>
      <c r="M579" s="1">
        <v>165756.65999999997</v>
      </c>
      <c r="N579" s="1">
        <f t="shared" ref="N579" si="473">SUM(G579:M579)</f>
        <v>1577438.23</v>
      </c>
    </row>
    <row r="580" spans="1:14" ht="15" x14ac:dyDescent="0.25">
      <c r="A580" s="3" t="s">
        <v>114</v>
      </c>
      <c r="B580" s="3" t="s">
        <v>582</v>
      </c>
      <c r="C580" s="6" t="s">
        <v>201</v>
      </c>
      <c r="D580" s="6" t="s">
        <v>697</v>
      </c>
      <c r="E580" s="17"/>
      <c r="F580" s="17">
        <v>112</v>
      </c>
      <c r="G580" s="8">
        <v>12387.592053571429</v>
      </c>
      <c r="H580" s="8">
        <v>64.428571428571431</v>
      </c>
      <c r="I580" s="8">
        <v>0</v>
      </c>
      <c r="J580" s="8">
        <v>3.4448214285714287</v>
      </c>
      <c r="K580" s="8">
        <v>0</v>
      </c>
      <c r="L580" s="8">
        <v>148.8342857142857</v>
      </c>
      <c r="M580" s="8">
        <v>1479.9701785714283</v>
      </c>
      <c r="N580" s="1">
        <f t="shared" ref="G580:N580" si="474">N579/$F580</f>
        <v>14084.269910714285</v>
      </c>
    </row>
    <row r="581" spans="1:14" ht="15" x14ac:dyDescent="0.25">
      <c r="A581" s="3" t="str">
        <f>A580</f>
        <v>1620</v>
      </c>
      <c r="B581" s="3" t="str">
        <f t="shared" ref="B581" si="475">B580</f>
        <v>LAS AAGUILAR REOR</v>
      </c>
      <c r="C581" s="6" t="str">
        <f t="shared" ref="C581" si="476">C580</f>
        <v xml:space="preserve">$ </v>
      </c>
      <c r="D581" s="6" t="s">
        <v>698</v>
      </c>
      <c r="F581" s="17">
        <v>119</v>
      </c>
      <c r="G581" s="8">
        <v>11658.910168067227</v>
      </c>
      <c r="H581" s="8">
        <v>60.638655462184872</v>
      </c>
      <c r="I581" s="8">
        <v>0</v>
      </c>
      <c r="J581" s="8">
        <v>3.2421848739495798</v>
      </c>
      <c r="K581" s="8">
        <v>0</v>
      </c>
      <c r="L581" s="8">
        <v>140.07932773109243</v>
      </c>
      <c r="M581" s="8">
        <v>1392.9131092436974</v>
      </c>
      <c r="N581" s="1">
        <f t="shared" ref="G581:N581" si="477">N579/$F581</f>
        <v>13255.783445378151</v>
      </c>
    </row>
    <row r="582" spans="1:14" s="19" customFormat="1" x14ac:dyDescent="0.2">
      <c r="A582" s="3" t="s">
        <v>114</v>
      </c>
      <c r="B582" s="3" t="s">
        <v>582</v>
      </c>
      <c r="C582" s="17" t="s">
        <v>200</v>
      </c>
      <c r="D582" s="2" t="s">
        <v>199</v>
      </c>
      <c r="E582" s="17"/>
      <c r="F582" s="17"/>
      <c r="G582" s="18">
        <v>45.00661555675876</v>
      </c>
      <c r="H582" s="18">
        <v>0.23408196949147017</v>
      </c>
      <c r="I582" s="18">
        <v>0</v>
      </c>
      <c r="J582" s="18">
        <v>1.2515729693625143E-2</v>
      </c>
      <c r="K582" s="18">
        <v>0</v>
      </c>
      <c r="L582" s="18">
        <v>0.5407449203880117</v>
      </c>
      <c r="M582" s="18">
        <v>5.3770295772073151</v>
      </c>
      <c r="N582" s="18">
        <f>(N579/IC!H579)*100</f>
        <v>51.17098775353918</v>
      </c>
    </row>
    <row r="583" spans="1:14" x14ac:dyDescent="0.2">
      <c r="A583" s="3" t="s">
        <v>114</v>
      </c>
      <c r="B583" s="3" t="s">
        <v>582</v>
      </c>
      <c r="C583" s="6"/>
      <c r="D583" s="6"/>
      <c r="E583" s="17"/>
      <c r="F583" s="17"/>
      <c r="G583" s="8"/>
      <c r="H583" s="8"/>
      <c r="I583" s="8"/>
      <c r="J583" s="8"/>
      <c r="K583" s="8"/>
      <c r="L583" s="8"/>
      <c r="M583" s="8"/>
      <c r="N583" s="8"/>
    </row>
    <row r="584" spans="1:14" x14ac:dyDescent="0.2">
      <c r="A584" s="11" t="s">
        <v>80</v>
      </c>
      <c r="B584" s="11" t="s">
        <v>583</v>
      </c>
      <c r="C584" s="12"/>
      <c r="D584" s="7" t="s">
        <v>330</v>
      </c>
      <c r="E584" s="20" t="s">
        <v>331</v>
      </c>
      <c r="F584" s="20"/>
      <c r="G584" s="13"/>
      <c r="H584" s="13"/>
      <c r="I584" s="13"/>
      <c r="J584" s="13"/>
      <c r="K584" s="13"/>
      <c r="L584" s="13"/>
      <c r="M584" s="13"/>
      <c r="N584" s="13"/>
    </row>
    <row r="585" spans="1:14" s="16" customFormat="1" ht="15" x14ac:dyDescent="0.25">
      <c r="A585" s="3" t="s">
        <v>80</v>
      </c>
      <c r="B585" s="3" t="s">
        <v>583</v>
      </c>
      <c r="C585" s="14" t="s">
        <v>201</v>
      </c>
      <c r="D585" s="15" t="s">
        <v>202</v>
      </c>
      <c r="G585" s="1">
        <v>3629076.9</v>
      </c>
      <c r="H585" s="1">
        <v>54196</v>
      </c>
      <c r="I585" s="1">
        <v>0</v>
      </c>
      <c r="J585" s="1">
        <v>1929.1</v>
      </c>
      <c r="K585" s="1">
        <v>0</v>
      </c>
      <c r="L585" s="1">
        <v>20003.84</v>
      </c>
      <c r="M585" s="1">
        <v>425320.85000000003</v>
      </c>
      <c r="N585" s="1">
        <f t="shared" ref="N585" si="478">SUM(G585:M585)</f>
        <v>4130526.69</v>
      </c>
    </row>
    <row r="586" spans="1:14" ht="15" x14ac:dyDescent="0.25">
      <c r="A586" s="3" t="s">
        <v>80</v>
      </c>
      <c r="B586" s="3" t="s">
        <v>583</v>
      </c>
      <c r="C586" s="6" t="s">
        <v>201</v>
      </c>
      <c r="D586" s="6" t="s">
        <v>697</v>
      </c>
      <c r="E586" s="17"/>
      <c r="F586" s="17">
        <v>449</v>
      </c>
      <c r="G586" s="8">
        <v>8082.5766146993319</v>
      </c>
      <c r="H586" s="8">
        <v>120.70378619153675</v>
      </c>
      <c r="I586" s="8">
        <v>0</v>
      </c>
      <c r="J586" s="8">
        <v>4.2964365256124717</v>
      </c>
      <c r="K586" s="8">
        <v>0</v>
      </c>
      <c r="L586" s="8">
        <v>44.551982182628066</v>
      </c>
      <c r="M586" s="8">
        <v>947.26247216035642</v>
      </c>
      <c r="N586" s="1">
        <f t="shared" ref="G586:N586" si="479">N585/$F586</f>
        <v>9199.3912917594662</v>
      </c>
    </row>
    <row r="587" spans="1:14" ht="15" x14ac:dyDescent="0.25">
      <c r="A587" s="3" t="str">
        <f>A586</f>
        <v>1750</v>
      </c>
      <c r="B587" s="3" t="str">
        <f t="shared" ref="B587" si="480">B586</f>
        <v>LAS ABRANSON REOR</v>
      </c>
      <c r="C587" s="6" t="str">
        <f t="shared" ref="C587" si="481">C586</f>
        <v xml:space="preserve">$ </v>
      </c>
      <c r="D587" s="6" t="s">
        <v>698</v>
      </c>
      <c r="F587" s="17">
        <v>442</v>
      </c>
      <c r="G587" s="8">
        <v>8210.5812217194562</v>
      </c>
      <c r="H587" s="8">
        <v>122.61538461538461</v>
      </c>
      <c r="I587" s="8">
        <v>0</v>
      </c>
      <c r="J587" s="8">
        <v>4.3644796380090494</v>
      </c>
      <c r="K587" s="8">
        <v>0</v>
      </c>
      <c r="L587" s="8">
        <v>45.25755656108597</v>
      </c>
      <c r="M587" s="8">
        <v>962.2643665158372</v>
      </c>
      <c r="N587" s="1">
        <f t="shared" ref="G587:N587" si="482">N585/$F587</f>
        <v>9345.083009049773</v>
      </c>
    </row>
    <row r="588" spans="1:14" s="19" customFormat="1" x14ac:dyDescent="0.2">
      <c r="A588" s="3" t="s">
        <v>80</v>
      </c>
      <c r="B588" s="3" t="s">
        <v>583</v>
      </c>
      <c r="C588" s="17" t="s">
        <v>200</v>
      </c>
      <c r="D588" s="2" t="s">
        <v>199</v>
      </c>
      <c r="E588" s="17"/>
      <c r="F588" s="17"/>
      <c r="G588" s="18">
        <v>69.610622484030444</v>
      </c>
      <c r="H588" s="18">
        <v>1.0395528670512644</v>
      </c>
      <c r="I588" s="18">
        <v>0</v>
      </c>
      <c r="J588" s="18">
        <v>3.7002757322101149E-2</v>
      </c>
      <c r="K588" s="18">
        <v>0</v>
      </c>
      <c r="L588" s="18">
        <v>0.3837008123115131</v>
      </c>
      <c r="M588" s="18">
        <v>8.1582314014720794</v>
      </c>
      <c r="N588" s="18">
        <f>(N585/IC!H585)*100</f>
        <v>79.22911032218741</v>
      </c>
    </row>
    <row r="589" spans="1:14" x14ac:dyDescent="0.2">
      <c r="A589" s="3" t="s">
        <v>80</v>
      </c>
      <c r="B589" s="3" t="s">
        <v>583</v>
      </c>
      <c r="C589" s="6"/>
      <c r="D589" s="6"/>
      <c r="E589" s="17"/>
      <c r="F589" s="17"/>
      <c r="G589" s="8"/>
      <c r="H589" s="8"/>
      <c r="I589" s="8"/>
      <c r="J589" s="8"/>
      <c r="K589" s="8"/>
      <c r="L589" s="8"/>
      <c r="M589" s="8"/>
      <c r="N589" s="8"/>
    </row>
    <row r="590" spans="1:14" x14ac:dyDescent="0.2">
      <c r="A590" s="11" t="s">
        <v>188</v>
      </c>
      <c r="B590" s="11" t="s">
        <v>584</v>
      </c>
      <c r="C590" s="12"/>
      <c r="D590" s="7" t="s">
        <v>330</v>
      </c>
      <c r="E590" s="20" t="s">
        <v>329</v>
      </c>
      <c r="F590" s="20"/>
      <c r="G590" s="13"/>
      <c r="H590" s="13"/>
      <c r="I590" s="13"/>
      <c r="J590" s="13"/>
      <c r="K590" s="13"/>
      <c r="L590" s="13"/>
      <c r="M590" s="13"/>
      <c r="N590" s="13"/>
    </row>
    <row r="591" spans="1:14" s="16" customFormat="1" ht="15" x14ac:dyDescent="0.25">
      <c r="A591" s="3" t="s">
        <v>188</v>
      </c>
      <c r="B591" s="3" t="s">
        <v>584</v>
      </c>
      <c r="C591" s="14" t="s">
        <v>201</v>
      </c>
      <c r="D591" s="15" t="s">
        <v>202</v>
      </c>
      <c r="G591" s="1">
        <v>501479.58</v>
      </c>
      <c r="H591" s="1">
        <v>13379</v>
      </c>
      <c r="I591" s="1">
        <v>0</v>
      </c>
      <c r="J591" s="1">
        <v>0</v>
      </c>
      <c r="K591" s="1">
        <v>0</v>
      </c>
      <c r="L591" s="1">
        <v>20302.060000000001</v>
      </c>
      <c r="M591" s="1">
        <v>54325.87</v>
      </c>
      <c r="N591" s="1">
        <f t="shared" ref="N591" si="483">SUM(G591:M591)</f>
        <v>589486.51</v>
      </c>
    </row>
    <row r="592" spans="1:14" ht="15" x14ac:dyDescent="0.25">
      <c r="A592" s="3" t="s">
        <v>188</v>
      </c>
      <c r="B592" s="3" t="s">
        <v>584</v>
      </c>
      <c r="C592" s="6" t="s">
        <v>201</v>
      </c>
      <c r="D592" s="6" t="s">
        <v>697</v>
      </c>
      <c r="E592" s="17"/>
      <c r="F592" s="17">
        <v>50</v>
      </c>
      <c r="G592" s="8">
        <v>10029.5916</v>
      </c>
      <c r="H592" s="8">
        <v>267.58</v>
      </c>
      <c r="I592" s="8">
        <v>0</v>
      </c>
      <c r="J592" s="8">
        <v>0</v>
      </c>
      <c r="K592" s="8">
        <v>0</v>
      </c>
      <c r="L592" s="8">
        <v>406.0412</v>
      </c>
      <c r="M592" s="8">
        <v>1086.5174</v>
      </c>
      <c r="N592" s="1">
        <f t="shared" ref="G592:N592" si="484">N591/$F592</f>
        <v>11789.7302</v>
      </c>
    </row>
    <row r="593" spans="1:14" ht="15" x14ac:dyDescent="0.25">
      <c r="A593" s="3" t="str">
        <f>A592</f>
        <v>1760</v>
      </c>
      <c r="B593" s="3" t="str">
        <f t="shared" ref="B593" si="485">B592</f>
        <v>LAS AKIM REORGANI</v>
      </c>
      <c r="C593" s="6" t="str">
        <f t="shared" ref="C593" si="486">C592</f>
        <v xml:space="preserve">$ </v>
      </c>
      <c r="D593" s="6" t="s">
        <v>698</v>
      </c>
      <c r="F593" s="17">
        <v>33</v>
      </c>
      <c r="G593" s="8">
        <v>15196.35090909091</v>
      </c>
      <c r="H593" s="8">
        <v>405.42424242424244</v>
      </c>
      <c r="I593" s="8">
        <v>0</v>
      </c>
      <c r="J593" s="8">
        <v>0</v>
      </c>
      <c r="K593" s="8">
        <v>0</v>
      </c>
      <c r="L593" s="8">
        <v>615.21393939393943</v>
      </c>
      <c r="M593" s="8">
        <v>1646.2384848484849</v>
      </c>
      <c r="N593" s="1">
        <f t="shared" ref="G593:N593" si="487">N591/$F593</f>
        <v>17863.227575757577</v>
      </c>
    </row>
    <row r="594" spans="1:14" s="19" customFormat="1" x14ac:dyDescent="0.2">
      <c r="A594" s="3" t="s">
        <v>188</v>
      </c>
      <c r="B594" s="3" t="s">
        <v>584</v>
      </c>
      <c r="C594" s="17" t="s">
        <v>200</v>
      </c>
      <c r="D594" s="2" t="s">
        <v>199</v>
      </c>
      <c r="E594" s="17"/>
      <c r="F594" s="17"/>
      <c r="G594" s="18">
        <v>27.623341465465767</v>
      </c>
      <c r="H594" s="18">
        <v>0.73696457484164446</v>
      </c>
      <c r="I594" s="18">
        <v>0</v>
      </c>
      <c r="J594" s="18">
        <v>0</v>
      </c>
      <c r="K594" s="18">
        <v>0</v>
      </c>
      <c r="L594" s="18">
        <v>1.1183122069145346</v>
      </c>
      <c r="M594" s="18">
        <v>2.9924689205062003</v>
      </c>
      <c r="N594" s="18">
        <f>(N591/IC!H591)*100</f>
        <v>32.471087167728143</v>
      </c>
    </row>
    <row r="595" spans="1:14" x14ac:dyDescent="0.2">
      <c r="A595" s="3" t="s">
        <v>188</v>
      </c>
      <c r="B595" s="3" t="s">
        <v>584</v>
      </c>
      <c r="C595" s="6"/>
      <c r="D595" s="6"/>
      <c r="E595" s="17"/>
      <c r="F595" s="17"/>
      <c r="G595" s="8"/>
      <c r="H595" s="8"/>
      <c r="I595" s="8"/>
      <c r="J595" s="8"/>
      <c r="K595" s="8"/>
      <c r="L595" s="8"/>
      <c r="M595" s="8"/>
      <c r="N595" s="8"/>
    </row>
    <row r="596" spans="1:14" x14ac:dyDescent="0.2">
      <c r="A596" s="11" t="s">
        <v>161</v>
      </c>
      <c r="B596" s="11" t="s">
        <v>585</v>
      </c>
      <c r="C596" s="12"/>
      <c r="D596" s="7" t="s">
        <v>326</v>
      </c>
      <c r="E596" s="20" t="s">
        <v>328</v>
      </c>
      <c r="F596" s="20"/>
      <c r="G596" s="13"/>
      <c r="H596" s="13"/>
      <c r="I596" s="13"/>
      <c r="J596" s="13"/>
      <c r="K596" s="13"/>
      <c r="L596" s="13"/>
      <c r="M596" s="13"/>
      <c r="N596" s="13"/>
    </row>
    <row r="597" spans="1:14" s="16" customFormat="1" ht="15" x14ac:dyDescent="0.25">
      <c r="A597" s="3" t="s">
        <v>161</v>
      </c>
      <c r="B597" s="3" t="s">
        <v>585</v>
      </c>
      <c r="C597" s="14" t="s">
        <v>201</v>
      </c>
      <c r="D597" s="15" t="s">
        <v>202</v>
      </c>
      <c r="G597" s="1">
        <v>1662961.1</v>
      </c>
      <c r="H597" s="1">
        <v>8376</v>
      </c>
      <c r="I597" s="1">
        <v>0</v>
      </c>
      <c r="J597" s="1">
        <v>0</v>
      </c>
      <c r="K597" s="1">
        <v>0</v>
      </c>
      <c r="L597" s="1">
        <v>34557.5</v>
      </c>
      <c r="M597" s="1">
        <v>340226.45999999996</v>
      </c>
      <c r="N597" s="1">
        <f t="shared" ref="N597" si="488">SUM(G597:M597)</f>
        <v>2046121.06</v>
      </c>
    </row>
    <row r="598" spans="1:14" ht="15" x14ac:dyDescent="0.25">
      <c r="A598" s="3" t="s">
        <v>161</v>
      </c>
      <c r="B598" s="3" t="s">
        <v>585</v>
      </c>
      <c r="C598" s="6" t="s">
        <v>201</v>
      </c>
      <c r="D598" s="6" t="s">
        <v>697</v>
      </c>
      <c r="E598" s="17"/>
      <c r="F598" s="17">
        <v>200.5</v>
      </c>
      <c r="G598" s="8">
        <v>8294.0703241895262</v>
      </c>
      <c r="H598" s="8">
        <v>41.775561097256855</v>
      </c>
      <c r="I598" s="8">
        <v>0</v>
      </c>
      <c r="J598" s="8">
        <v>0</v>
      </c>
      <c r="K598" s="8">
        <v>0</v>
      </c>
      <c r="L598" s="8">
        <v>172.356608478803</v>
      </c>
      <c r="M598" s="8">
        <v>1696.8900748129674</v>
      </c>
      <c r="N598" s="1">
        <f t="shared" ref="G598:N598" si="489">N597/$F598</f>
        <v>10205.092568578553</v>
      </c>
    </row>
    <row r="599" spans="1:14" ht="15" x14ac:dyDescent="0.25">
      <c r="A599" s="3" t="str">
        <f>A598</f>
        <v>1780</v>
      </c>
      <c r="B599" s="3" t="str">
        <f t="shared" ref="B599" si="490">B598</f>
        <v>LINCOGENOA-HUGO C</v>
      </c>
      <c r="C599" s="6" t="str">
        <f t="shared" ref="C599" si="491">C598</f>
        <v xml:space="preserve">$ </v>
      </c>
      <c r="D599" s="6" t="s">
        <v>698</v>
      </c>
      <c r="F599" s="17">
        <v>224</v>
      </c>
      <c r="G599" s="8">
        <v>7423.9334821428574</v>
      </c>
      <c r="H599" s="8">
        <v>37.392857142857146</v>
      </c>
      <c r="I599" s="8">
        <v>0</v>
      </c>
      <c r="J599" s="8">
        <v>0</v>
      </c>
      <c r="K599" s="8">
        <v>0</v>
      </c>
      <c r="L599" s="8">
        <v>154.27455357142858</v>
      </c>
      <c r="M599" s="8">
        <v>1518.8681249999997</v>
      </c>
      <c r="N599" s="1">
        <f t="shared" ref="G599:N599" si="492">N597/$F599</f>
        <v>9134.4690178571436</v>
      </c>
    </row>
    <row r="600" spans="1:14" s="19" customFormat="1" x14ac:dyDescent="0.2">
      <c r="A600" s="3" t="s">
        <v>161</v>
      </c>
      <c r="B600" s="3" t="s">
        <v>585</v>
      </c>
      <c r="C600" s="17" t="s">
        <v>200</v>
      </c>
      <c r="D600" s="2" t="s">
        <v>199</v>
      </c>
      <c r="E600" s="17"/>
      <c r="F600" s="17"/>
      <c r="G600" s="18">
        <v>36.856517061840457</v>
      </c>
      <c r="H600" s="18">
        <v>0.18563885042769529</v>
      </c>
      <c r="I600" s="18">
        <v>0</v>
      </c>
      <c r="J600" s="18">
        <v>0</v>
      </c>
      <c r="K600" s="18">
        <v>0</v>
      </c>
      <c r="L600" s="18">
        <v>0.76590431872672882</v>
      </c>
      <c r="M600" s="18">
        <v>7.5405024975506505</v>
      </c>
      <c r="N600" s="18">
        <f>(N597/IC!H597)*100</f>
        <v>45.348562728545531</v>
      </c>
    </row>
    <row r="601" spans="1:14" x14ac:dyDescent="0.2">
      <c r="A601" s="3" t="s">
        <v>161</v>
      </c>
      <c r="B601" s="3" t="s">
        <v>585</v>
      </c>
      <c r="C601" s="6"/>
      <c r="D601" s="6"/>
      <c r="E601" s="17"/>
      <c r="F601" s="17"/>
      <c r="G601" s="8"/>
      <c r="H601" s="8"/>
      <c r="I601" s="8"/>
      <c r="J601" s="8"/>
      <c r="K601" s="8"/>
      <c r="L601" s="8"/>
      <c r="M601" s="8"/>
      <c r="N601" s="8"/>
    </row>
    <row r="602" spans="1:14" x14ac:dyDescent="0.2">
      <c r="A602" s="11" t="s">
        <v>115</v>
      </c>
      <c r="B602" s="11" t="s">
        <v>586</v>
      </c>
      <c r="C602" s="12"/>
      <c r="D602" s="7" t="s">
        <v>326</v>
      </c>
      <c r="E602" s="20" t="s">
        <v>327</v>
      </c>
      <c r="F602" s="20"/>
      <c r="G602" s="13"/>
      <c r="H602" s="13"/>
      <c r="I602" s="13"/>
      <c r="J602" s="13"/>
      <c r="K602" s="13"/>
      <c r="L602" s="13"/>
      <c r="M602" s="13"/>
      <c r="N602" s="13"/>
    </row>
    <row r="603" spans="1:14" s="16" customFormat="1" ht="15" x14ac:dyDescent="0.25">
      <c r="A603" s="3" t="s">
        <v>115</v>
      </c>
      <c r="B603" s="3" t="s">
        <v>586</v>
      </c>
      <c r="C603" s="14" t="s">
        <v>201</v>
      </c>
      <c r="D603" s="15" t="s">
        <v>202</v>
      </c>
      <c r="G603" s="1">
        <v>2869443.18</v>
      </c>
      <c r="H603" s="1">
        <v>0</v>
      </c>
      <c r="I603" s="1">
        <v>0</v>
      </c>
      <c r="J603" s="1">
        <v>10803.52</v>
      </c>
      <c r="K603" s="1">
        <v>0</v>
      </c>
      <c r="L603" s="1">
        <v>75443.14</v>
      </c>
      <c r="M603" s="1">
        <v>937948.23</v>
      </c>
      <c r="N603" s="1">
        <f t="shared" ref="N603" si="493">SUM(G603:M603)</f>
        <v>3893638.0700000003</v>
      </c>
    </row>
    <row r="604" spans="1:14" ht="15" x14ac:dyDescent="0.25">
      <c r="A604" s="3" t="s">
        <v>115</v>
      </c>
      <c r="B604" s="3" t="s">
        <v>586</v>
      </c>
      <c r="C604" s="6" t="s">
        <v>201</v>
      </c>
      <c r="D604" s="6" t="s">
        <v>697</v>
      </c>
      <c r="E604" s="17"/>
      <c r="F604" s="17">
        <v>483.5</v>
      </c>
      <c r="G604" s="8">
        <v>5934.7325336091008</v>
      </c>
      <c r="H604" s="8">
        <v>0</v>
      </c>
      <c r="I604" s="8">
        <v>0</v>
      </c>
      <c r="J604" s="8">
        <v>22.344405377456052</v>
      </c>
      <c r="K604" s="8">
        <v>0</v>
      </c>
      <c r="L604" s="8">
        <v>156.03544984488107</v>
      </c>
      <c r="M604" s="8">
        <v>1939.9136091003102</v>
      </c>
      <c r="N604" s="1">
        <f t="shared" ref="G604:N604" si="494">N603/$F604</f>
        <v>8053.025997931748</v>
      </c>
    </row>
    <row r="605" spans="1:14" ht="15" x14ac:dyDescent="0.25">
      <c r="A605" s="3" t="str">
        <f>A604</f>
        <v>1790</v>
      </c>
      <c r="B605" s="3" t="str">
        <f t="shared" ref="B605" si="495">B604</f>
        <v>LINCOLIMON RE-4J</v>
      </c>
      <c r="C605" s="6" t="str">
        <f t="shared" ref="C605" si="496">C604</f>
        <v xml:space="preserve">$ </v>
      </c>
      <c r="D605" s="6" t="s">
        <v>698</v>
      </c>
      <c r="F605" s="17">
        <v>457</v>
      </c>
      <c r="G605" s="8">
        <v>6278.8691028446392</v>
      </c>
      <c r="H605" s="8">
        <v>0</v>
      </c>
      <c r="I605" s="8">
        <v>0</v>
      </c>
      <c r="J605" s="8">
        <v>23.6400875273523</v>
      </c>
      <c r="K605" s="8">
        <v>0</v>
      </c>
      <c r="L605" s="8">
        <v>165.08345733041574</v>
      </c>
      <c r="M605" s="8">
        <v>2052.4031291028446</v>
      </c>
      <c r="N605" s="1">
        <f t="shared" ref="G605:N605" si="497">N603/$F605</f>
        <v>8519.9957768052518</v>
      </c>
    </row>
    <row r="606" spans="1:14" s="19" customFormat="1" x14ac:dyDescent="0.2">
      <c r="A606" s="3" t="s">
        <v>115</v>
      </c>
      <c r="B606" s="3" t="s">
        <v>586</v>
      </c>
      <c r="C606" s="17" t="s">
        <v>200</v>
      </c>
      <c r="D606" s="2" t="s">
        <v>199</v>
      </c>
      <c r="E606" s="17"/>
      <c r="F606" s="17"/>
      <c r="G606" s="18">
        <v>36.378675070582972</v>
      </c>
      <c r="H606" s="18">
        <v>0</v>
      </c>
      <c r="I606" s="18">
        <v>0</v>
      </c>
      <c r="J606" s="18">
        <v>0.13696655380314748</v>
      </c>
      <c r="K606" s="18">
        <v>0</v>
      </c>
      <c r="L606" s="18">
        <v>0.95646482756438522</v>
      </c>
      <c r="M606" s="18">
        <v>11.891266615775407</v>
      </c>
      <c r="N606" s="18">
        <f>(N603/IC!H603)*100</f>
        <v>49.363373067725917</v>
      </c>
    </row>
    <row r="607" spans="1:14" x14ac:dyDescent="0.2">
      <c r="A607" s="3" t="s">
        <v>115</v>
      </c>
      <c r="B607" s="3" t="s">
        <v>586</v>
      </c>
      <c r="C607" s="6"/>
      <c r="D607" s="6"/>
      <c r="E607" s="17"/>
      <c r="F607" s="17"/>
      <c r="G607" s="8"/>
      <c r="H607" s="8"/>
      <c r="I607" s="8"/>
      <c r="J607" s="8"/>
      <c r="K607" s="8"/>
      <c r="L607" s="8"/>
      <c r="M607" s="8"/>
      <c r="N607" s="8"/>
    </row>
    <row r="608" spans="1:14" x14ac:dyDescent="0.2">
      <c r="A608" s="11" t="s">
        <v>105</v>
      </c>
      <c r="B608" s="11" t="s">
        <v>587</v>
      </c>
      <c r="C608" s="12"/>
      <c r="D608" s="7" t="s">
        <v>326</v>
      </c>
      <c r="E608" s="20" t="s">
        <v>325</v>
      </c>
      <c r="F608" s="20"/>
      <c r="G608" s="13"/>
      <c r="H608" s="13"/>
      <c r="I608" s="13"/>
      <c r="J608" s="13"/>
      <c r="K608" s="13"/>
      <c r="L608" s="13"/>
      <c r="M608" s="13"/>
      <c r="N608" s="13"/>
    </row>
    <row r="609" spans="1:14" s="16" customFormat="1" ht="15" x14ac:dyDescent="0.25">
      <c r="A609" s="3" t="s">
        <v>105</v>
      </c>
      <c r="B609" s="3" t="s">
        <v>587</v>
      </c>
      <c r="C609" s="14" t="s">
        <v>201</v>
      </c>
      <c r="D609" s="15" t="s">
        <v>202</v>
      </c>
      <c r="G609" s="1">
        <v>775097.39</v>
      </c>
      <c r="H609" s="1">
        <v>1426</v>
      </c>
      <c r="I609" s="1">
        <v>0</v>
      </c>
      <c r="J609" s="1">
        <v>0</v>
      </c>
      <c r="K609" s="1">
        <v>0</v>
      </c>
      <c r="L609" s="1">
        <v>18389.28</v>
      </c>
      <c r="M609" s="1">
        <v>115242.71</v>
      </c>
      <c r="N609" s="1">
        <f t="shared" ref="N609" si="498">SUM(G609:M609)</f>
        <v>910155.38</v>
      </c>
    </row>
    <row r="610" spans="1:14" ht="15" x14ac:dyDescent="0.25">
      <c r="A610" s="3" t="s">
        <v>105</v>
      </c>
      <c r="B610" s="3" t="s">
        <v>587</v>
      </c>
      <c r="C610" s="6" t="s">
        <v>201</v>
      </c>
      <c r="D610" s="6" t="s">
        <v>697</v>
      </c>
      <c r="E610" s="17"/>
      <c r="F610" s="17">
        <v>50</v>
      </c>
      <c r="G610" s="8">
        <v>15501.9478</v>
      </c>
      <c r="H610" s="8">
        <v>28.52</v>
      </c>
      <c r="I610" s="8">
        <v>0</v>
      </c>
      <c r="J610" s="8">
        <v>0</v>
      </c>
      <c r="K610" s="8">
        <v>0</v>
      </c>
      <c r="L610" s="8">
        <v>367.78559999999999</v>
      </c>
      <c r="M610" s="8">
        <v>2304.8542000000002</v>
      </c>
      <c r="N610" s="1">
        <f t="shared" ref="G610:N610" si="499">N609/$F610</f>
        <v>18203.107599999999</v>
      </c>
    </row>
    <row r="611" spans="1:14" ht="15" x14ac:dyDescent="0.25">
      <c r="A611" s="3" t="str">
        <f>A610</f>
        <v>1810</v>
      </c>
      <c r="B611" s="3" t="str">
        <f t="shared" ref="B611" si="500">B610</f>
        <v>LINCOKARVAL RE-23</v>
      </c>
      <c r="C611" s="6" t="str">
        <f t="shared" ref="C611" si="501">C610</f>
        <v xml:space="preserve">$ </v>
      </c>
      <c r="D611" s="6" t="s">
        <v>698</v>
      </c>
      <c r="F611" s="17">
        <v>40</v>
      </c>
      <c r="G611" s="8">
        <v>19377.43475</v>
      </c>
      <c r="H611" s="8">
        <v>35.65</v>
      </c>
      <c r="I611" s="8">
        <v>0</v>
      </c>
      <c r="J611" s="8">
        <v>0</v>
      </c>
      <c r="K611" s="8">
        <v>0</v>
      </c>
      <c r="L611" s="8">
        <v>459.73199999999997</v>
      </c>
      <c r="M611" s="8">
        <v>2881.0677500000002</v>
      </c>
      <c r="N611" s="1">
        <f t="shared" ref="G611:N611" si="502">N609/$F611</f>
        <v>22753.8845</v>
      </c>
    </row>
    <row r="612" spans="1:14" s="19" customFormat="1" x14ac:dyDescent="0.2">
      <c r="A612" s="3" t="s">
        <v>105</v>
      </c>
      <c r="B612" s="3" t="s">
        <v>587</v>
      </c>
      <c r="C612" s="17" t="s">
        <v>200</v>
      </c>
      <c r="D612" s="2" t="s">
        <v>199</v>
      </c>
      <c r="E612" s="17"/>
      <c r="F612" s="17"/>
      <c r="G612" s="18">
        <v>51.57906742309833</v>
      </c>
      <c r="H612" s="18">
        <v>9.4893559305287062E-2</v>
      </c>
      <c r="I612" s="18">
        <v>0</v>
      </c>
      <c r="J612" s="18">
        <v>0</v>
      </c>
      <c r="K612" s="18">
        <v>0</v>
      </c>
      <c r="L612" s="18">
        <v>1.2237196579674117</v>
      </c>
      <c r="M612" s="18">
        <v>7.6688575987987377</v>
      </c>
      <c r="N612" s="18">
        <f>(N609/IC!H609)*100</f>
        <v>60.566538239169766</v>
      </c>
    </row>
    <row r="613" spans="1:14" x14ac:dyDescent="0.2">
      <c r="A613" s="3" t="s">
        <v>105</v>
      </c>
      <c r="B613" s="3" t="s">
        <v>587</v>
      </c>
      <c r="C613" s="6"/>
      <c r="D613" s="6"/>
      <c r="E613" s="17"/>
      <c r="F613" s="17"/>
      <c r="G613" s="8"/>
      <c r="H613" s="8"/>
      <c r="I613" s="8"/>
      <c r="J613" s="8"/>
      <c r="K613" s="8"/>
      <c r="L613" s="8"/>
      <c r="M613" s="8"/>
      <c r="N613" s="8"/>
    </row>
    <row r="614" spans="1:14" x14ac:dyDescent="0.2">
      <c r="A614" s="11" t="s">
        <v>137</v>
      </c>
      <c r="B614" s="11" t="s">
        <v>588</v>
      </c>
      <c r="C614" s="12"/>
      <c r="D614" s="7" t="s">
        <v>321</v>
      </c>
      <c r="E614" s="20" t="s">
        <v>324</v>
      </c>
      <c r="F614" s="20"/>
      <c r="G614" s="13"/>
      <c r="H614" s="13"/>
      <c r="I614" s="13"/>
      <c r="J614" s="13"/>
      <c r="K614" s="13"/>
      <c r="L614" s="13"/>
      <c r="M614" s="13"/>
      <c r="N614" s="13"/>
    </row>
    <row r="615" spans="1:14" s="16" customFormat="1" ht="15" x14ac:dyDescent="0.25">
      <c r="A615" s="3" t="s">
        <v>137</v>
      </c>
      <c r="B615" s="3" t="s">
        <v>588</v>
      </c>
      <c r="C615" s="14" t="s">
        <v>201</v>
      </c>
      <c r="D615" s="15" t="s">
        <v>202</v>
      </c>
      <c r="G615" s="1">
        <v>12284084.17</v>
      </c>
      <c r="H615" s="1">
        <v>119907</v>
      </c>
      <c r="I615" s="1">
        <v>901794.02</v>
      </c>
      <c r="J615" s="1">
        <v>20450.419999999998</v>
      </c>
      <c r="K615" s="1">
        <v>32500.940000000002</v>
      </c>
      <c r="L615" s="1">
        <v>118855.66</v>
      </c>
      <c r="M615" s="1">
        <v>1867228.1099999999</v>
      </c>
      <c r="N615" s="1">
        <f t="shared" ref="N615" si="503">SUM(G615:M615)</f>
        <v>15344820.319999998</v>
      </c>
    </row>
    <row r="616" spans="1:14" ht="15" x14ac:dyDescent="0.25">
      <c r="A616" s="3" t="s">
        <v>137</v>
      </c>
      <c r="B616" s="3" t="s">
        <v>588</v>
      </c>
      <c r="C616" s="6" t="s">
        <v>201</v>
      </c>
      <c r="D616" s="6" t="s">
        <v>697</v>
      </c>
      <c r="E616" s="17"/>
      <c r="F616" s="17">
        <v>2047.5</v>
      </c>
      <c r="G616" s="8">
        <v>5999.5527081807086</v>
      </c>
      <c r="H616" s="8">
        <v>58.562637362637361</v>
      </c>
      <c r="I616" s="8">
        <v>440.43663980463981</v>
      </c>
      <c r="J616" s="8">
        <v>9.9879951159951155</v>
      </c>
      <c r="K616" s="8">
        <v>15.873474969474971</v>
      </c>
      <c r="L616" s="8">
        <v>58.049162393162398</v>
      </c>
      <c r="M616" s="8">
        <v>911.95512087912084</v>
      </c>
      <c r="N616" s="1">
        <f t="shared" ref="G616:N616" si="504">N615/$F616</f>
        <v>7494.417738705738</v>
      </c>
    </row>
    <row r="617" spans="1:14" ht="15" x14ac:dyDescent="0.25">
      <c r="A617" s="3" t="str">
        <f>A616</f>
        <v>1828</v>
      </c>
      <c r="B617" s="3" t="str">
        <f t="shared" ref="B617" si="505">B616</f>
        <v>LOGANVALLEY RE-1</v>
      </c>
      <c r="C617" s="6" t="str">
        <f t="shared" ref="C617" si="506">C616</f>
        <v xml:space="preserve">$ </v>
      </c>
      <c r="D617" s="6" t="s">
        <v>698</v>
      </c>
      <c r="F617" s="17">
        <v>1972</v>
      </c>
      <c r="G617" s="8">
        <v>6229.2516075050708</v>
      </c>
      <c r="H617" s="8">
        <v>60.804766734279916</v>
      </c>
      <c r="I617" s="8">
        <v>457.29919878296147</v>
      </c>
      <c r="J617" s="8">
        <v>10.370395537525354</v>
      </c>
      <c r="K617" s="8">
        <v>16.481206896551726</v>
      </c>
      <c r="L617" s="8">
        <v>60.271632860040569</v>
      </c>
      <c r="M617" s="8">
        <v>946.8702383367139</v>
      </c>
      <c r="N617" s="1">
        <f t="shared" ref="G617:N617" si="507">N615/$F617</f>
        <v>7781.349046653143</v>
      </c>
    </row>
    <row r="618" spans="1:14" s="19" customFormat="1" x14ac:dyDescent="0.2">
      <c r="A618" s="3" t="s">
        <v>137</v>
      </c>
      <c r="B618" s="3" t="s">
        <v>588</v>
      </c>
      <c r="C618" s="17" t="s">
        <v>200</v>
      </c>
      <c r="D618" s="2" t="s">
        <v>199</v>
      </c>
      <c r="E618" s="17"/>
      <c r="F618" s="17"/>
      <c r="G618" s="18">
        <v>42.123650199416772</v>
      </c>
      <c r="H618" s="18">
        <v>0.41117599444627279</v>
      </c>
      <c r="I618" s="18">
        <v>3.092363689852986</v>
      </c>
      <c r="J618" s="18">
        <v>7.0127029951078293E-2</v>
      </c>
      <c r="K618" s="18">
        <v>0.11144975960484912</v>
      </c>
      <c r="L618" s="18">
        <v>0.40757081901864017</v>
      </c>
      <c r="M618" s="18">
        <v>6.4029570833002598</v>
      </c>
      <c r="N618" s="18">
        <f>(N615/IC!H615)*100</f>
        <v>52.619294575590857</v>
      </c>
    </row>
    <row r="619" spans="1:14" x14ac:dyDescent="0.2">
      <c r="A619" s="3" t="s">
        <v>137</v>
      </c>
      <c r="B619" s="3" t="s">
        <v>588</v>
      </c>
      <c r="C619" s="6"/>
      <c r="D619" s="6"/>
      <c r="E619" s="17"/>
      <c r="F619" s="17"/>
      <c r="G619" s="8"/>
      <c r="H619" s="8"/>
      <c r="I619" s="8"/>
      <c r="J619" s="8"/>
      <c r="K619" s="8"/>
      <c r="L619" s="8"/>
      <c r="M619" s="8"/>
      <c r="N619" s="8"/>
    </row>
    <row r="620" spans="1:14" x14ac:dyDescent="0.2">
      <c r="A620" s="11" t="s">
        <v>77</v>
      </c>
      <c r="B620" s="11" t="s">
        <v>589</v>
      </c>
      <c r="C620" s="12"/>
      <c r="D620" s="7" t="s">
        <v>321</v>
      </c>
      <c r="E620" s="20" t="s">
        <v>323</v>
      </c>
      <c r="F620" s="20"/>
      <c r="G620" s="13"/>
      <c r="H620" s="13"/>
      <c r="I620" s="13"/>
      <c r="J620" s="13"/>
      <c r="K620" s="13"/>
      <c r="L620" s="13"/>
      <c r="M620" s="13"/>
      <c r="N620" s="13"/>
    </row>
    <row r="621" spans="1:14" s="16" customFormat="1" ht="15" x14ac:dyDescent="0.25">
      <c r="A621" s="3" t="s">
        <v>77</v>
      </c>
      <c r="B621" s="3" t="s">
        <v>589</v>
      </c>
      <c r="C621" s="14" t="s">
        <v>201</v>
      </c>
      <c r="D621" s="15" t="s">
        <v>202</v>
      </c>
      <c r="G621" s="1">
        <v>1797344.78</v>
      </c>
      <c r="H621" s="1">
        <v>17511</v>
      </c>
      <c r="I621" s="1">
        <v>0</v>
      </c>
      <c r="J621" s="1">
        <v>0</v>
      </c>
      <c r="K621" s="1">
        <v>0</v>
      </c>
      <c r="L621" s="1">
        <v>29430.74</v>
      </c>
      <c r="M621" s="1">
        <v>254816.76</v>
      </c>
      <c r="N621" s="1">
        <f t="shared" ref="N621" si="508">SUM(G621:M621)</f>
        <v>2099103.2800000003</v>
      </c>
    </row>
    <row r="622" spans="1:14" ht="15" x14ac:dyDescent="0.25">
      <c r="A622" s="3" t="s">
        <v>77</v>
      </c>
      <c r="B622" s="3" t="s">
        <v>589</v>
      </c>
      <c r="C622" s="6" t="s">
        <v>201</v>
      </c>
      <c r="D622" s="6" t="s">
        <v>697</v>
      </c>
      <c r="E622" s="17"/>
      <c r="F622" s="17">
        <v>211</v>
      </c>
      <c r="G622" s="8">
        <v>8518.2217061611373</v>
      </c>
      <c r="H622" s="8">
        <v>82.990521327014221</v>
      </c>
      <c r="I622" s="8">
        <v>0</v>
      </c>
      <c r="J622" s="8">
        <v>0</v>
      </c>
      <c r="K622" s="8">
        <v>0</v>
      </c>
      <c r="L622" s="8">
        <v>139.48218009478674</v>
      </c>
      <c r="M622" s="8">
        <v>1207.6623696682466</v>
      </c>
      <c r="N622" s="1">
        <f t="shared" ref="G622:N622" si="509">N621/$F622</f>
        <v>9948.3567772511869</v>
      </c>
    </row>
    <row r="623" spans="1:14" ht="15" x14ac:dyDescent="0.25">
      <c r="A623" s="3" t="str">
        <f>A622</f>
        <v>1850</v>
      </c>
      <c r="B623" s="3" t="str">
        <f t="shared" ref="B623" si="510">B622</f>
        <v>LOGANFRENCHMAN RE</v>
      </c>
      <c r="C623" s="6" t="str">
        <f t="shared" ref="C623" si="511">C622</f>
        <v xml:space="preserve">$ </v>
      </c>
      <c r="D623" s="6" t="s">
        <v>698</v>
      </c>
      <c r="F623" s="17">
        <v>221</v>
      </c>
      <c r="G623" s="8">
        <v>8132.7818099547512</v>
      </c>
      <c r="H623" s="8">
        <v>79.235294117647058</v>
      </c>
      <c r="I623" s="8">
        <v>0</v>
      </c>
      <c r="J623" s="8">
        <v>0</v>
      </c>
      <c r="K623" s="8">
        <v>0</v>
      </c>
      <c r="L623" s="8">
        <v>133.17076923076922</v>
      </c>
      <c r="M623" s="8">
        <v>1153.0170135746607</v>
      </c>
      <c r="N623" s="1">
        <f t="shared" ref="G623:N623" si="512">N621/$F623</f>
        <v>9498.2048868778293</v>
      </c>
    </row>
    <row r="624" spans="1:14" s="19" customFormat="1" x14ac:dyDescent="0.2">
      <c r="A624" s="3" t="s">
        <v>77</v>
      </c>
      <c r="B624" s="3" t="s">
        <v>589</v>
      </c>
      <c r="C624" s="17" t="s">
        <v>200</v>
      </c>
      <c r="D624" s="2" t="s">
        <v>199</v>
      </c>
      <c r="E624" s="17"/>
      <c r="F624" s="17"/>
      <c r="G624" s="18">
        <v>45.386028338195707</v>
      </c>
      <c r="H624" s="18">
        <v>0.44218268585626902</v>
      </c>
      <c r="I624" s="18">
        <v>0</v>
      </c>
      <c r="J624" s="18">
        <v>0</v>
      </c>
      <c r="K624" s="18">
        <v>0</v>
      </c>
      <c r="L624" s="18">
        <v>0.74317649819756337</v>
      </c>
      <c r="M624" s="18">
        <v>6.4345588109184115</v>
      </c>
      <c r="N624" s="18">
        <f>(N621/IC!H621)*100</f>
        <v>53.005946333167955</v>
      </c>
    </row>
    <row r="625" spans="1:14" x14ac:dyDescent="0.2">
      <c r="A625" s="3" t="s">
        <v>77</v>
      </c>
      <c r="B625" s="3" t="s">
        <v>589</v>
      </c>
      <c r="C625" s="6"/>
      <c r="D625" s="6"/>
      <c r="E625" s="17"/>
      <c r="F625" s="17"/>
      <c r="G625" s="8"/>
      <c r="H625" s="8"/>
      <c r="I625" s="8"/>
      <c r="J625" s="8"/>
      <c r="K625" s="8"/>
      <c r="L625" s="8"/>
      <c r="M625" s="8"/>
      <c r="N625" s="8"/>
    </row>
    <row r="626" spans="1:14" x14ac:dyDescent="0.2">
      <c r="A626" s="11" t="s">
        <v>104</v>
      </c>
      <c r="B626" s="11" t="s">
        <v>590</v>
      </c>
      <c r="C626" s="12"/>
      <c r="D626" s="7" t="s">
        <v>321</v>
      </c>
      <c r="E626" s="20" t="s">
        <v>322</v>
      </c>
      <c r="F626" s="20"/>
      <c r="G626" s="13"/>
      <c r="H626" s="13"/>
      <c r="I626" s="13"/>
      <c r="J626" s="13"/>
      <c r="K626" s="13"/>
      <c r="L626" s="13"/>
      <c r="M626" s="13"/>
      <c r="N626" s="13"/>
    </row>
    <row r="627" spans="1:14" s="16" customFormat="1" ht="15" x14ac:dyDescent="0.25">
      <c r="A627" s="3" t="s">
        <v>104</v>
      </c>
      <c r="B627" s="3" t="s">
        <v>590</v>
      </c>
      <c r="C627" s="14" t="s">
        <v>201</v>
      </c>
      <c r="D627" s="15" t="s">
        <v>202</v>
      </c>
      <c r="G627" s="1">
        <v>2863695.44</v>
      </c>
      <c r="H627" s="1">
        <v>46211</v>
      </c>
      <c r="I627" s="1">
        <v>0</v>
      </c>
      <c r="J627" s="1">
        <v>1543.28</v>
      </c>
      <c r="K627" s="1">
        <v>0</v>
      </c>
      <c r="L627" s="1">
        <v>32331.24</v>
      </c>
      <c r="M627" s="1">
        <v>459742.73</v>
      </c>
      <c r="N627" s="1">
        <f t="shared" ref="N627" si="513">SUM(G627:M627)</f>
        <v>3403523.69</v>
      </c>
    </row>
    <row r="628" spans="1:14" ht="15" x14ac:dyDescent="0.25">
      <c r="A628" s="3" t="s">
        <v>104</v>
      </c>
      <c r="B628" s="3" t="s">
        <v>590</v>
      </c>
      <c r="C628" s="6" t="s">
        <v>201</v>
      </c>
      <c r="D628" s="6" t="s">
        <v>697</v>
      </c>
      <c r="E628" s="17"/>
      <c r="F628" s="17">
        <v>319.5</v>
      </c>
      <c r="G628" s="8">
        <v>8963.0530203442886</v>
      </c>
      <c r="H628" s="8">
        <v>144.63536776212834</v>
      </c>
      <c r="I628" s="8">
        <v>0</v>
      </c>
      <c r="J628" s="8">
        <v>4.8302973395931144</v>
      </c>
      <c r="K628" s="8">
        <v>0</v>
      </c>
      <c r="L628" s="8">
        <v>101.19323943661972</v>
      </c>
      <c r="M628" s="8">
        <v>1438.9443818466352</v>
      </c>
      <c r="N628" s="1">
        <f t="shared" ref="G628:N628" si="514">N627/$F628</f>
        <v>10652.656306729265</v>
      </c>
    </row>
    <row r="629" spans="1:14" ht="15" x14ac:dyDescent="0.25">
      <c r="A629" s="3" t="str">
        <f>A628</f>
        <v>1860</v>
      </c>
      <c r="B629" s="3" t="str">
        <f t="shared" ref="B629" si="515">B628</f>
        <v>LOGANBUFFALO RE-4</v>
      </c>
      <c r="C629" s="6" t="str">
        <f t="shared" ref="C629" si="516">C628</f>
        <v xml:space="preserve">$ </v>
      </c>
      <c r="D629" s="6" t="s">
        <v>698</v>
      </c>
      <c r="F629" s="17">
        <v>314</v>
      </c>
      <c r="G629" s="8">
        <v>9120.0491719745223</v>
      </c>
      <c r="H629" s="8">
        <v>147.16878980891721</v>
      </c>
      <c r="I629" s="8">
        <v>0</v>
      </c>
      <c r="J629" s="8">
        <v>4.914904458598726</v>
      </c>
      <c r="K629" s="8">
        <v>0</v>
      </c>
      <c r="L629" s="8">
        <v>102.96573248407644</v>
      </c>
      <c r="M629" s="8">
        <v>1464.1488216560508</v>
      </c>
      <c r="N629" s="1">
        <f t="shared" ref="G629:N629" si="517">N627/$F629</f>
        <v>10839.247420382166</v>
      </c>
    </row>
    <row r="630" spans="1:14" s="19" customFormat="1" x14ac:dyDescent="0.2">
      <c r="A630" s="3" t="s">
        <v>104</v>
      </c>
      <c r="B630" s="3" t="s">
        <v>590</v>
      </c>
      <c r="C630" s="17" t="s">
        <v>200</v>
      </c>
      <c r="D630" s="2" t="s">
        <v>199</v>
      </c>
      <c r="E630" s="17"/>
      <c r="F630" s="17"/>
      <c r="G630" s="18">
        <v>53.880967486815493</v>
      </c>
      <c r="H630" s="18">
        <v>0.86946864312261884</v>
      </c>
      <c r="I630" s="18">
        <v>0</v>
      </c>
      <c r="J630" s="18">
        <v>2.9037103017858851E-2</v>
      </c>
      <c r="K630" s="18">
        <v>0</v>
      </c>
      <c r="L630" s="18">
        <v>0.60831835219475316</v>
      </c>
      <c r="M630" s="18">
        <v>8.6501458016184127</v>
      </c>
      <c r="N630" s="18">
        <f>(N627/IC!H627)*100</f>
        <v>64.037937386769144</v>
      </c>
    </row>
    <row r="631" spans="1:14" x14ac:dyDescent="0.2">
      <c r="A631" s="3" t="s">
        <v>104</v>
      </c>
      <c r="B631" s="3" t="s">
        <v>590</v>
      </c>
      <c r="C631" s="6"/>
      <c r="D631" s="6"/>
      <c r="E631" s="17"/>
      <c r="F631" s="17"/>
      <c r="G631" s="8"/>
      <c r="H631" s="8"/>
      <c r="I631" s="8"/>
      <c r="J631" s="8"/>
      <c r="K631" s="8"/>
      <c r="L631" s="8"/>
      <c r="M631" s="8"/>
      <c r="N631" s="8"/>
    </row>
    <row r="632" spans="1:14" x14ac:dyDescent="0.2">
      <c r="A632" s="11" t="s">
        <v>72</v>
      </c>
      <c r="B632" s="11" t="s">
        <v>591</v>
      </c>
      <c r="C632" s="12"/>
      <c r="D632" s="7" t="s">
        <v>321</v>
      </c>
      <c r="E632" s="20" t="s">
        <v>320</v>
      </c>
      <c r="F632" s="20"/>
      <c r="G632" s="13"/>
      <c r="H632" s="13"/>
      <c r="I632" s="13"/>
      <c r="J632" s="13"/>
      <c r="K632" s="13"/>
      <c r="L632" s="13"/>
      <c r="M632" s="13"/>
      <c r="N632" s="13"/>
    </row>
    <row r="633" spans="1:14" s="16" customFormat="1" ht="15" x14ac:dyDescent="0.25">
      <c r="A633" s="3" t="s">
        <v>72</v>
      </c>
      <c r="B633" s="3" t="s">
        <v>591</v>
      </c>
      <c r="C633" s="14" t="s">
        <v>201</v>
      </c>
      <c r="D633" s="15" t="s">
        <v>202</v>
      </c>
      <c r="G633" s="1">
        <v>1388571.79</v>
      </c>
      <c r="H633" s="1">
        <v>50776</v>
      </c>
      <c r="I633" s="1">
        <v>0</v>
      </c>
      <c r="J633" s="1">
        <v>0</v>
      </c>
      <c r="K633" s="1">
        <v>0</v>
      </c>
      <c r="L633" s="1">
        <v>45562.51</v>
      </c>
      <c r="M633" s="1">
        <v>2154037.9300000002</v>
      </c>
      <c r="N633" s="1">
        <f t="shared" ref="N633" si="518">SUM(G633:M633)</f>
        <v>3638948.2300000004</v>
      </c>
    </row>
    <row r="634" spans="1:14" ht="15" x14ac:dyDescent="0.25">
      <c r="A634" s="3" t="s">
        <v>72</v>
      </c>
      <c r="B634" s="3" t="s">
        <v>591</v>
      </c>
      <c r="C634" s="6" t="s">
        <v>201</v>
      </c>
      <c r="D634" s="6" t="s">
        <v>697</v>
      </c>
      <c r="E634" s="17"/>
      <c r="F634" s="17">
        <v>165</v>
      </c>
      <c r="G634" s="8">
        <v>8415.5866060606058</v>
      </c>
      <c r="H634" s="8">
        <v>307.73333333333335</v>
      </c>
      <c r="I634" s="8">
        <v>0</v>
      </c>
      <c r="J634" s="8">
        <v>0</v>
      </c>
      <c r="K634" s="8">
        <v>0</v>
      </c>
      <c r="L634" s="8">
        <v>276.13642424242425</v>
      </c>
      <c r="M634" s="8">
        <v>13054.775333333335</v>
      </c>
      <c r="N634" s="1">
        <f t="shared" ref="G634:N634" si="519">N633/$F634</f>
        <v>22054.231696969699</v>
      </c>
    </row>
    <row r="635" spans="1:14" ht="15" x14ac:dyDescent="0.25">
      <c r="A635" s="3" t="str">
        <f>A634</f>
        <v>1870</v>
      </c>
      <c r="B635" s="3" t="str">
        <f t="shared" ref="B635" si="520">B634</f>
        <v>LOGANPLATEAU RE-5</v>
      </c>
      <c r="C635" s="6" t="str">
        <f t="shared" ref="C635" si="521">C634</f>
        <v xml:space="preserve">$ </v>
      </c>
      <c r="D635" s="6" t="s">
        <v>698</v>
      </c>
      <c r="F635" s="17">
        <v>178</v>
      </c>
      <c r="G635" s="8">
        <v>7800.9651123595504</v>
      </c>
      <c r="H635" s="8">
        <v>285.25842696629212</v>
      </c>
      <c r="I635" s="8">
        <v>0</v>
      </c>
      <c r="J635" s="8">
        <v>0</v>
      </c>
      <c r="K635" s="8">
        <v>0</v>
      </c>
      <c r="L635" s="8">
        <v>255.96915730337079</v>
      </c>
      <c r="M635" s="8">
        <v>12101.33668539326</v>
      </c>
      <c r="N635" s="1">
        <f t="shared" ref="G635:N635" si="522">N633/$F635</f>
        <v>20443.529382022476</v>
      </c>
    </row>
    <row r="636" spans="1:14" s="19" customFormat="1" x14ac:dyDescent="0.2">
      <c r="A636" s="3" t="s">
        <v>72</v>
      </c>
      <c r="B636" s="3" t="s">
        <v>591</v>
      </c>
      <c r="C636" s="17" t="s">
        <v>200</v>
      </c>
      <c r="D636" s="2" t="s">
        <v>199</v>
      </c>
      <c r="E636" s="17"/>
      <c r="F636" s="17"/>
      <c r="G636" s="18">
        <v>19.837228391400341</v>
      </c>
      <c r="H636" s="18">
        <v>0.72538929283717024</v>
      </c>
      <c r="I636" s="18">
        <v>0</v>
      </c>
      <c r="J636" s="18">
        <v>0</v>
      </c>
      <c r="K636" s="18">
        <v>0</v>
      </c>
      <c r="L636" s="18">
        <v>0.6509090300296696</v>
      </c>
      <c r="M636" s="18">
        <v>30.772728272946711</v>
      </c>
      <c r="N636" s="18">
        <f>(N633/IC!H633)*100</f>
        <v>51.986254987213897</v>
      </c>
    </row>
    <row r="637" spans="1:14" x14ac:dyDescent="0.2">
      <c r="A637" s="3" t="s">
        <v>72</v>
      </c>
      <c r="B637" s="3" t="s">
        <v>591</v>
      </c>
      <c r="C637" s="6"/>
      <c r="D637" s="6"/>
      <c r="E637" s="17"/>
      <c r="F637" s="17"/>
      <c r="G637" s="8"/>
      <c r="H637" s="8"/>
      <c r="I637" s="8"/>
      <c r="J637" s="8"/>
      <c r="K637" s="8"/>
      <c r="L637" s="8"/>
      <c r="M637" s="8"/>
      <c r="N637" s="8"/>
    </row>
    <row r="638" spans="1:14" x14ac:dyDescent="0.2">
      <c r="A638" s="11" t="s">
        <v>158</v>
      </c>
      <c r="B638" s="11" t="s">
        <v>592</v>
      </c>
      <c r="C638" s="12"/>
      <c r="D638" s="7" t="s">
        <v>317</v>
      </c>
      <c r="E638" s="20" t="s">
        <v>319</v>
      </c>
      <c r="F638" s="20"/>
      <c r="G638" s="13"/>
      <c r="H638" s="13"/>
      <c r="I638" s="13"/>
      <c r="J638" s="13"/>
      <c r="K638" s="13"/>
      <c r="L638" s="13"/>
      <c r="M638" s="13"/>
      <c r="N638" s="13"/>
    </row>
    <row r="639" spans="1:14" s="16" customFormat="1" ht="15" x14ac:dyDescent="0.25">
      <c r="A639" s="3" t="s">
        <v>158</v>
      </c>
      <c r="B639" s="3" t="s">
        <v>592</v>
      </c>
      <c r="C639" s="14" t="s">
        <v>201</v>
      </c>
      <c r="D639" s="15" t="s">
        <v>202</v>
      </c>
      <c r="G639" s="1">
        <v>1471010.35</v>
      </c>
      <c r="H639" s="1">
        <v>0</v>
      </c>
      <c r="I639" s="1">
        <v>0</v>
      </c>
      <c r="J639" s="1">
        <v>771.64</v>
      </c>
      <c r="K639" s="1">
        <v>0</v>
      </c>
      <c r="L639" s="1">
        <v>5991.46</v>
      </c>
      <c r="M639" s="1">
        <v>181342.18</v>
      </c>
      <c r="N639" s="1">
        <f t="shared" ref="N639" si="523">SUM(G639:M639)</f>
        <v>1659115.63</v>
      </c>
    </row>
    <row r="640" spans="1:14" ht="15" x14ac:dyDescent="0.25">
      <c r="A640" s="3" t="s">
        <v>158</v>
      </c>
      <c r="B640" s="3" t="s">
        <v>592</v>
      </c>
      <c r="C640" s="6" t="s">
        <v>201</v>
      </c>
      <c r="D640" s="6" t="s">
        <v>697</v>
      </c>
      <c r="E640" s="17"/>
      <c r="F640" s="17">
        <v>163.30000000000001</v>
      </c>
      <c r="G640" s="8">
        <v>9008.0241886099211</v>
      </c>
      <c r="H640" s="8">
        <v>0</v>
      </c>
      <c r="I640" s="8">
        <v>0</v>
      </c>
      <c r="J640" s="8">
        <v>4.7252908756889154</v>
      </c>
      <c r="K640" s="8">
        <v>0</v>
      </c>
      <c r="L640" s="8">
        <v>36.689895897121858</v>
      </c>
      <c r="M640" s="8">
        <v>1110.4848744641763</v>
      </c>
      <c r="N640" s="1">
        <f t="shared" ref="G640:N640" si="524">N639/$F640</f>
        <v>10159.924249846907</v>
      </c>
    </row>
    <row r="641" spans="1:14" ht="15" x14ac:dyDescent="0.25">
      <c r="A641" s="3" t="str">
        <f>A640</f>
        <v>1980</v>
      </c>
      <c r="B641" s="3" t="str">
        <f t="shared" ref="B641" si="525">B640</f>
        <v>MESADE BEQUE 49J</v>
      </c>
      <c r="C641" s="6" t="str">
        <f t="shared" ref="C641" si="526">C640</f>
        <v xml:space="preserve">$ </v>
      </c>
      <c r="D641" s="6" t="s">
        <v>698</v>
      </c>
      <c r="F641" s="17">
        <v>170</v>
      </c>
      <c r="G641" s="8">
        <v>8653.0020588235293</v>
      </c>
      <c r="H641" s="8">
        <v>0</v>
      </c>
      <c r="I641" s="8">
        <v>0</v>
      </c>
      <c r="J641" s="8">
        <v>4.5390588235294116</v>
      </c>
      <c r="K641" s="8">
        <v>0</v>
      </c>
      <c r="L641" s="8">
        <v>35.243882352941178</v>
      </c>
      <c r="M641" s="8">
        <v>1066.7187058823529</v>
      </c>
      <c r="N641" s="1">
        <f t="shared" ref="G641:N641" si="527">N639/$F641</f>
        <v>9759.5037058823527</v>
      </c>
    </row>
    <row r="642" spans="1:14" s="19" customFormat="1" x14ac:dyDescent="0.2">
      <c r="A642" s="3" t="s">
        <v>158</v>
      </c>
      <c r="B642" s="3" t="s">
        <v>592</v>
      </c>
      <c r="C642" s="17" t="s">
        <v>200</v>
      </c>
      <c r="D642" s="2" t="s">
        <v>199</v>
      </c>
      <c r="E642" s="17"/>
      <c r="F642" s="17"/>
      <c r="G642" s="18">
        <v>31.842222408877568</v>
      </c>
      <c r="H642" s="18">
        <v>0</v>
      </c>
      <c r="I642" s="18">
        <v>0</v>
      </c>
      <c r="J642" s="18">
        <v>1.6703303616855101E-2</v>
      </c>
      <c r="K642" s="18">
        <v>0</v>
      </c>
      <c r="L642" s="18">
        <v>0.12969412613167106</v>
      </c>
      <c r="M642" s="18">
        <v>3.9254231132165112</v>
      </c>
      <c r="N642" s="18">
        <f>(N639/IC!H639)*100</f>
        <v>35.914042951842603</v>
      </c>
    </row>
    <row r="643" spans="1:14" x14ac:dyDescent="0.2">
      <c r="A643" s="3" t="s">
        <v>158</v>
      </c>
      <c r="B643" s="3" t="s">
        <v>592</v>
      </c>
      <c r="C643" s="6"/>
      <c r="D643" s="6"/>
      <c r="E643" s="17"/>
      <c r="F643" s="17"/>
      <c r="G643" s="8"/>
      <c r="H643" s="8"/>
      <c r="I643" s="8"/>
      <c r="J643" s="8"/>
      <c r="K643" s="8"/>
      <c r="L643" s="8"/>
      <c r="M643" s="8"/>
      <c r="N643" s="8"/>
    </row>
    <row r="644" spans="1:14" x14ac:dyDescent="0.2">
      <c r="A644" s="11" t="s">
        <v>40</v>
      </c>
      <c r="B644" s="11" t="s">
        <v>593</v>
      </c>
      <c r="C644" s="12"/>
      <c r="D644" s="7" t="s">
        <v>317</v>
      </c>
      <c r="E644" s="20" t="s">
        <v>318</v>
      </c>
      <c r="F644" s="20"/>
      <c r="G644" s="13"/>
      <c r="H644" s="13"/>
      <c r="I644" s="13"/>
      <c r="J644" s="13"/>
      <c r="K644" s="13"/>
      <c r="L644" s="13"/>
      <c r="M644" s="13"/>
      <c r="N644" s="13"/>
    </row>
    <row r="645" spans="1:14" s="16" customFormat="1" ht="15" x14ac:dyDescent="0.25">
      <c r="A645" s="3" t="s">
        <v>40</v>
      </c>
      <c r="B645" s="3" t="s">
        <v>593</v>
      </c>
      <c r="C645" s="14" t="s">
        <v>201</v>
      </c>
      <c r="D645" s="15" t="s">
        <v>202</v>
      </c>
      <c r="G645" s="1">
        <v>1333349.18</v>
      </c>
      <c r="H645" s="1">
        <v>24408</v>
      </c>
      <c r="I645" s="1">
        <v>0</v>
      </c>
      <c r="J645" s="1">
        <v>0</v>
      </c>
      <c r="K645" s="1">
        <v>0</v>
      </c>
      <c r="L645" s="1">
        <v>23149.86</v>
      </c>
      <c r="M645" s="1">
        <v>249870.38</v>
      </c>
      <c r="N645" s="1">
        <f t="shared" ref="N645" si="528">SUM(G645:M645)</f>
        <v>1630777.42</v>
      </c>
    </row>
    <row r="646" spans="1:14" ht="15" x14ac:dyDescent="0.25">
      <c r="A646" s="3" t="s">
        <v>40</v>
      </c>
      <c r="B646" s="3" t="s">
        <v>593</v>
      </c>
      <c r="C646" s="6" t="s">
        <v>201</v>
      </c>
      <c r="D646" s="6" t="s">
        <v>697</v>
      </c>
      <c r="E646" s="17"/>
      <c r="F646" s="17">
        <v>355</v>
      </c>
      <c r="G646" s="8">
        <v>3755.9131830985912</v>
      </c>
      <c r="H646" s="8">
        <v>68.754929577464793</v>
      </c>
      <c r="I646" s="8">
        <v>0</v>
      </c>
      <c r="J646" s="8">
        <v>0</v>
      </c>
      <c r="K646" s="8">
        <v>0</v>
      </c>
      <c r="L646" s="8">
        <v>65.210873239436623</v>
      </c>
      <c r="M646" s="8">
        <v>703.86022535211271</v>
      </c>
      <c r="N646" s="1">
        <f t="shared" ref="G646:N646" si="529">N645/$F646</f>
        <v>4593.7392112676052</v>
      </c>
    </row>
    <row r="647" spans="1:14" ht="15" x14ac:dyDescent="0.25">
      <c r="A647" s="3" t="str">
        <f>A646</f>
        <v>1990</v>
      </c>
      <c r="B647" s="3" t="str">
        <f t="shared" ref="B647" si="530">B646</f>
        <v>MESAPLATEAU VALL</v>
      </c>
      <c r="C647" s="6" t="str">
        <f t="shared" ref="C647" si="531">C646</f>
        <v xml:space="preserve">$ </v>
      </c>
      <c r="D647" s="6" t="s">
        <v>698</v>
      </c>
      <c r="F647" s="17">
        <v>314</v>
      </c>
      <c r="G647" s="8">
        <v>4246.3349681528662</v>
      </c>
      <c r="H647" s="8">
        <v>77.732484076433124</v>
      </c>
      <c r="I647" s="8">
        <v>0</v>
      </c>
      <c r="J647" s="8">
        <v>0</v>
      </c>
      <c r="K647" s="8">
        <v>0</v>
      </c>
      <c r="L647" s="8">
        <v>73.725668789808921</v>
      </c>
      <c r="M647" s="8">
        <v>795.76554140127394</v>
      </c>
      <c r="N647" s="1">
        <f t="shared" ref="G647:N647" si="532">N645/$F647</f>
        <v>5193.5586624203816</v>
      </c>
    </row>
    <row r="648" spans="1:14" s="19" customFormat="1" x14ac:dyDescent="0.2">
      <c r="A648" s="3" t="s">
        <v>40</v>
      </c>
      <c r="B648" s="3" t="s">
        <v>593</v>
      </c>
      <c r="C648" s="17" t="s">
        <v>200</v>
      </c>
      <c r="D648" s="2" t="s">
        <v>199</v>
      </c>
      <c r="E648" s="17"/>
      <c r="F648" s="17"/>
      <c r="G648" s="18">
        <v>23.110540994706927</v>
      </c>
      <c r="H648" s="18">
        <v>0.42305653542218158</v>
      </c>
      <c r="I648" s="18">
        <v>0</v>
      </c>
      <c r="J648" s="18">
        <v>0</v>
      </c>
      <c r="K648" s="18">
        <v>0</v>
      </c>
      <c r="L648" s="18">
        <v>0.40124957256262472</v>
      </c>
      <c r="M648" s="18">
        <v>4.3309282721822342</v>
      </c>
      <c r="N648" s="18">
        <f>(N645/IC!H645)*100</f>
        <v>28.265775374873968</v>
      </c>
    </row>
    <row r="649" spans="1:14" x14ac:dyDescent="0.2">
      <c r="A649" s="3" t="s">
        <v>40</v>
      </c>
      <c r="B649" s="3" t="s">
        <v>593</v>
      </c>
      <c r="C649" s="6"/>
      <c r="D649" s="6"/>
      <c r="E649" s="17"/>
      <c r="F649" s="17"/>
      <c r="G649" s="8"/>
      <c r="H649" s="8"/>
      <c r="I649" s="8"/>
      <c r="J649" s="8"/>
      <c r="K649" s="8"/>
      <c r="L649" s="8"/>
      <c r="M649" s="8"/>
      <c r="N649" s="8"/>
    </row>
    <row r="650" spans="1:14" x14ac:dyDescent="0.2">
      <c r="A650" s="11" t="s">
        <v>36</v>
      </c>
      <c r="B650" s="11" t="s">
        <v>594</v>
      </c>
      <c r="C650" s="12"/>
      <c r="D650" s="7" t="s">
        <v>317</v>
      </c>
      <c r="E650" s="20" t="s">
        <v>316</v>
      </c>
      <c r="F650" s="20"/>
      <c r="G650" s="13"/>
      <c r="H650" s="13"/>
      <c r="I650" s="13"/>
      <c r="J650" s="13"/>
      <c r="K650" s="13"/>
      <c r="L650" s="13"/>
      <c r="M650" s="13"/>
      <c r="N650" s="13"/>
    </row>
    <row r="651" spans="1:14" s="16" customFormat="1" ht="15" x14ac:dyDescent="0.25">
      <c r="A651" s="3" t="s">
        <v>36</v>
      </c>
      <c r="B651" s="3" t="s">
        <v>594</v>
      </c>
      <c r="C651" s="14" t="s">
        <v>201</v>
      </c>
      <c r="D651" s="15" t="s">
        <v>202</v>
      </c>
      <c r="G651" s="1">
        <v>127221835.81999999</v>
      </c>
      <c r="H651" s="1">
        <v>1702816</v>
      </c>
      <c r="I651" s="1">
        <v>8927959.9499999993</v>
      </c>
      <c r="J651" s="1">
        <v>201790.58</v>
      </c>
      <c r="K651" s="1">
        <v>312577.83999999997</v>
      </c>
      <c r="L651" s="1">
        <v>1771485.23</v>
      </c>
      <c r="M651" s="1">
        <v>17809943.800000004</v>
      </c>
      <c r="N651" s="1">
        <f t="shared" ref="N651" si="533">SUM(G651:M651)</f>
        <v>157948409.22</v>
      </c>
    </row>
    <row r="652" spans="1:14" ht="15" x14ac:dyDescent="0.25">
      <c r="A652" s="3" t="s">
        <v>36</v>
      </c>
      <c r="B652" s="3" t="s">
        <v>594</v>
      </c>
      <c r="C652" s="6" t="s">
        <v>201</v>
      </c>
      <c r="D652" s="6" t="s">
        <v>697</v>
      </c>
      <c r="E652" s="17"/>
      <c r="F652" s="17">
        <v>20845.22</v>
      </c>
      <c r="G652" s="8">
        <v>6103.1658970257922</v>
      </c>
      <c r="H652" s="8">
        <v>81.688559775334582</v>
      </c>
      <c r="I652" s="8">
        <v>428.2977080596894</v>
      </c>
      <c r="J652" s="8">
        <v>9.6804245769533726</v>
      </c>
      <c r="K652" s="8">
        <v>14.995180669717083</v>
      </c>
      <c r="L652" s="8">
        <v>84.982803251776659</v>
      </c>
      <c r="M652" s="8">
        <v>854.38982174330636</v>
      </c>
      <c r="N652" s="1">
        <f t="shared" ref="G652:N652" si="534">N651/$F652</f>
        <v>7577.2003951025699</v>
      </c>
    </row>
    <row r="653" spans="1:14" ht="15" x14ac:dyDescent="0.25">
      <c r="A653" s="3" t="str">
        <f>A652</f>
        <v>2000</v>
      </c>
      <c r="B653" s="3" t="str">
        <f t="shared" ref="B653" si="535">B652</f>
        <v xml:space="preserve">MESAMESA COUNTY </v>
      </c>
      <c r="C653" s="6" t="str">
        <f t="shared" ref="C653" si="536">C652</f>
        <v xml:space="preserve">$ </v>
      </c>
      <c r="D653" s="6" t="s">
        <v>698</v>
      </c>
      <c r="F653" s="17">
        <v>20851</v>
      </c>
      <c r="G653" s="8">
        <v>6101.4740693491913</v>
      </c>
      <c r="H653" s="8">
        <v>81.665915303822359</v>
      </c>
      <c r="I653" s="8">
        <v>428.17898182341372</v>
      </c>
      <c r="J653" s="8">
        <v>9.6777411155340261</v>
      </c>
      <c r="K653" s="8">
        <v>14.991023931705913</v>
      </c>
      <c r="L653" s="8">
        <v>84.959245599731432</v>
      </c>
      <c r="M653" s="8">
        <v>854.15298067239007</v>
      </c>
      <c r="N653" s="1">
        <f t="shared" ref="G653:N653" si="537">N651/$F653</f>
        <v>7575.0999577957891</v>
      </c>
    </row>
    <row r="654" spans="1:14" s="19" customFormat="1" x14ac:dyDescent="0.2">
      <c r="A654" s="3" t="s">
        <v>36</v>
      </c>
      <c r="B654" s="3" t="s">
        <v>594</v>
      </c>
      <c r="C654" s="17" t="s">
        <v>200</v>
      </c>
      <c r="D654" s="2" t="s">
        <v>199</v>
      </c>
      <c r="E654" s="17"/>
      <c r="F654" s="17"/>
      <c r="G654" s="18">
        <v>38.624658614166137</v>
      </c>
      <c r="H654" s="18">
        <v>0.5169763999931245</v>
      </c>
      <c r="I654" s="18">
        <v>2.7105363082293068</v>
      </c>
      <c r="J654" s="18">
        <v>6.1263793387497288E-2</v>
      </c>
      <c r="K654" s="18">
        <v>9.4898900668555414E-2</v>
      </c>
      <c r="L654" s="18">
        <v>0.53782443719485373</v>
      </c>
      <c r="M654" s="18">
        <v>5.4071142330139423</v>
      </c>
      <c r="N654" s="18">
        <f>(N651/IC!H651)*100</f>
        <v>47.95327268665342</v>
      </c>
    </row>
    <row r="655" spans="1:14" x14ac:dyDescent="0.2">
      <c r="A655" s="3" t="s">
        <v>36</v>
      </c>
      <c r="B655" s="3" t="s">
        <v>594</v>
      </c>
      <c r="C655" s="6"/>
      <c r="D655" s="6"/>
      <c r="E655" s="17"/>
      <c r="F655" s="17"/>
      <c r="G655" s="8"/>
      <c r="H655" s="8"/>
      <c r="I655" s="8"/>
      <c r="J655" s="8"/>
      <c r="K655" s="8"/>
      <c r="L655" s="8"/>
      <c r="M655" s="8"/>
      <c r="N655" s="8"/>
    </row>
    <row r="656" spans="1:14" x14ac:dyDescent="0.2">
      <c r="A656" s="11" t="s">
        <v>130</v>
      </c>
      <c r="B656" s="11" t="s">
        <v>595</v>
      </c>
      <c r="C656" s="12"/>
      <c r="D656" s="7" t="s">
        <v>315</v>
      </c>
      <c r="E656" s="20" t="s">
        <v>314</v>
      </c>
      <c r="F656" s="20"/>
      <c r="G656" s="13"/>
      <c r="H656" s="13"/>
      <c r="I656" s="13"/>
      <c r="J656" s="13"/>
      <c r="K656" s="13"/>
      <c r="L656" s="13"/>
      <c r="M656" s="13"/>
      <c r="N656" s="13"/>
    </row>
    <row r="657" spans="1:14" s="16" customFormat="1" ht="15" x14ac:dyDescent="0.25">
      <c r="A657" s="3" t="s">
        <v>130</v>
      </c>
      <c r="B657" s="3" t="s">
        <v>595</v>
      </c>
      <c r="C657" s="14" t="s">
        <v>201</v>
      </c>
      <c r="D657" s="15" t="s">
        <v>202</v>
      </c>
      <c r="G657" s="1">
        <v>468495.22</v>
      </c>
      <c r="H657" s="1">
        <v>0</v>
      </c>
      <c r="I657" s="1">
        <v>0</v>
      </c>
      <c r="J657" s="1">
        <v>0</v>
      </c>
      <c r="K657" s="1">
        <v>0</v>
      </c>
      <c r="L657" s="1">
        <v>6734.72</v>
      </c>
      <c r="M657" s="1">
        <v>147944.87</v>
      </c>
      <c r="N657" s="1">
        <f t="shared" ref="N657" si="538">SUM(G657:M657)</f>
        <v>623174.80999999994</v>
      </c>
    </row>
    <row r="658" spans="1:14" ht="15" x14ac:dyDescent="0.25">
      <c r="A658" s="3" t="s">
        <v>130</v>
      </c>
      <c r="B658" s="3" t="s">
        <v>595</v>
      </c>
      <c r="C658" s="6" t="s">
        <v>201</v>
      </c>
      <c r="D658" s="6" t="s">
        <v>697</v>
      </c>
      <c r="E658" s="17"/>
      <c r="F658" s="17">
        <v>89.5</v>
      </c>
      <c r="G658" s="8">
        <v>5234.5834636871505</v>
      </c>
      <c r="H658" s="8">
        <v>0</v>
      </c>
      <c r="I658" s="8">
        <v>0</v>
      </c>
      <c r="J658" s="8">
        <v>0</v>
      </c>
      <c r="K658" s="8">
        <v>0</v>
      </c>
      <c r="L658" s="8">
        <v>75.248268156424587</v>
      </c>
      <c r="M658" s="8">
        <v>1653.0153072625699</v>
      </c>
      <c r="N658" s="1">
        <f t="shared" ref="G658:N658" si="539">N657/$F658</f>
        <v>6962.8470391061446</v>
      </c>
    </row>
    <row r="659" spans="1:14" ht="15" x14ac:dyDescent="0.25">
      <c r="A659" s="3" t="str">
        <f>A658</f>
        <v>2010</v>
      </c>
      <c r="B659" s="3" t="str">
        <f t="shared" ref="B659" si="540">B658</f>
        <v>MINERCREEDE CONSO</v>
      </c>
      <c r="C659" s="6" t="str">
        <f t="shared" ref="C659" si="541">C658</f>
        <v xml:space="preserve">$ </v>
      </c>
      <c r="D659" s="6" t="s">
        <v>698</v>
      </c>
      <c r="F659" s="17">
        <v>86</v>
      </c>
      <c r="G659" s="8">
        <v>5447.618837209302</v>
      </c>
      <c r="H659" s="8">
        <v>0</v>
      </c>
      <c r="I659" s="8">
        <v>0</v>
      </c>
      <c r="J659" s="8">
        <v>0</v>
      </c>
      <c r="K659" s="8">
        <v>0</v>
      </c>
      <c r="L659" s="8">
        <v>78.310697674418606</v>
      </c>
      <c r="M659" s="8">
        <v>1720.2891860465115</v>
      </c>
      <c r="N659" s="1">
        <f t="shared" ref="G659:N659" si="542">N657/$F659</f>
        <v>7246.2187209302319</v>
      </c>
    </row>
    <row r="660" spans="1:14" s="19" customFormat="1" x14ac:dyDescent="0.2">
      <c r="A660" s="3" t="s">
        <v>130</v>
      </c>
      <c r="B660" s="3" t="s">
        <v>595</v>
      </c>
      <c r="C660" s="17" t="s">
        <v>200</v>
      </c>
      <c r="D660" s="2" t="s">
        <v>199</v>
      </c>
      <c r="E660" s="17"/>
      <c r="F660" s="17"/>
      <c r="G660" s="18">
        <v>14.943449200927821</v>
      </c>
      <c r="H660" s="18">
        <v>0</v>
      </c>
      <c r="I660" s="18">
        <v>0</v>
      </c>
      <c r="J660" s="18">
        <v>0</v>
      </c>
      <c r="K660" s="18">
        <v>0</v>
      </c>
      <c r="L660" s="18">
        <v>0.21481531060759301</v>
      </c>
      <c r="M660" s="18">
        <v>4.7189524140350247</v>
      </c>
      <c r="N660" s="18">
        <f>(N657/IC!H657)*100</f>
        <v>19.877216925570437</v>
      </c>
    </row>
    <row r="661" spans="1:14" x14ac:dyDescent="0.2">
      <c r="A661" s="3" t="s">
        <v>130</v>
      </c>
      <c r="B661" s="3" t="s">
        <v>595</v>
      </c>
      <c r="C661" s="6"/>
      <c r="D661" s="6"/>
      <c r="E661" s="17"/>
      <c r="F661" s="17"/>
      <c r="G661" s="8"/>
      <c r="H661" s="8"/>
      <c r="I661" s="8"/>
      <c r="J661" s="8"/>
      <c r="K661" s="8"/>
      <c r="L661" s="8"/>
      <c r="M661" s="8"/>
      <c r="N661" s="8"/>
    </row>
    <row r="662" spans="1:14" x14ac:dyDescent="0.2">
      <c r="A662" s="11" t="s">
        <v>171</v>
      </c>
      <c r="B662" s="11" t="s">
        <v>596</v>
      </c>
      <c r="C662" s="12"/>
      <c r="D662" s="7" t="s">
        <v>313</v>
      </c>
      <c r="E662" s="20" t="s">
        <v>312</v>
      </c>
      <c r="F662" s="20"/>
      <c r="G662" s="13"/>
      <c r="H662" s="13"/>
      <c r="I662" s="13"/>
      <c r="J662" s="13"/>
      <c r="K662" s="13"/>
      <c r="L662" s="13"/>
      <c r="M662" s="13"/>
      <c r="N662" s="13"/>
    </row>
    <row r="663" spans="1:14" s="16" customFormat="1" ht="15" x14ac:dyDescent="0.25">
      <c r="A663" s="3" t="s">
        <v>171</v>
      </c>
      <c r="B663" s="3" t="s">
        <v>596</v>
      </c>
      <c r="C663" s="14" t="s">
        <v>201</v>
      </c>
      <c r="D663" s="15" t="s">
        <v>202</v>
      </c>
      <c r="G663" s="1">
        <v>8396003.4800000004</v>
      </c>
      <c r="H663" s="1">
        <v>8458</v>
      </c>
      <c r="I663" s="1">
        <v>841025.01</v>
      </c>
      <c r="J663" s="1">
        <v>38968.800000000003</v>
      </c>
      <c r="K663" s="1">
        <v>59441.77</v>
      </c>
      <c r="L663" s="1">
        <v>169278.4</v>
      </c>
      <c r="M663" s="1">
        <v>1568198.58</v>
      </c>
      <c r="N663" s="1">
        <f t="shared" ref="N663" si="543">SUM(G663:M663)</f>
        <v>11081374.040000001</v>
      </c>
    </row>
    <row r="664" spans="1:14" ht="15" x14ac:dyDescent="0.25">
      <c r="A664" s="3" t="s">
        <v>171</v>
      </c>
      <c r="B664" s="3" t="s">
        <v>596</v>
      </c>
      <c r="C664" s="6" t="s">
        <v>201</v>
      </c>
      <c r="D664" s="6" t="s">
        <v>697</v>
      </c>
      <c r="E664" s="17"/>
      <c r="F664" s="17">
        <v>2057</v>
      </c>
      <c r="G664" s="8">
        <v>4081.6740301409823</v>
      </c>
      <c r="H664" s="8">
        <v>4.1118133203694702</v>
      </c>
      <c r="I664" s="8">
        <v>408.85999513855131</v>
      </c>
      <c r="J664" s="8">
        <v>18.944482255712202</v>
      </c>
      <c r="K664" s="8">
        <v>28.897311618862421</v>
      </c>
      <c r="L664" s="8">
        <v>82.293825960136118</v>
      </c>
      <c r="M664" s="8">
        <v>762.37169664560042</v>
      </c>
      <c r="N664" s="1">
        <f t="shared" ref="G664:N664" si="544">N663/$F664</f>
        <v>5387.1531550802147</v>
      </c>
    </row>
    <row r="665" spans="1:14" ht="15" x14ac:dyDescent="0.25">
      <c r="A665" s="3" t="str">
        <f>A664</f>
        <v>2020</v>
      </c>
      <c r="B665" s="3" t="str">
        <f t="shared" ref="B665" si="545">B664</f>
        <v>MOFFAMOFFAT COUNT</v>
      </c>
      <c r="C665" s="6" t="str">
        <f t="shared" ref="C665" si="546">C664</f>
        <v xml:space="preserve">$ </v>
      </c>
      <c r="D665" s="6" t="s">
        <v>698</v>
      </c>
      <c r="F665" s="17">
        <v>2121</v>
      </c>
      <c r="G665" s="8">
        <v>3958.5117774634609</v>
      </c>
      <c r="H665" s="8">
        <v>3.9877416313059877</v>
      </c>
      <c r="I665" s="8">
        <v>396.52287128712874</v>
      </c>
      <c r="J665" s="8">
        <v>18.372842998585575</v>
      </c>
      <c r="K665" s="8">
        <v>28.025351249410654</v>
      </c>
      <c r="L665" s="8">
        <v>79.810655351249409</v>
      </c>
      <c r="M665" s="8">
        <v>739.36755304101837</v>
      </c>
      <c r="N665" s="1">
        <f t="shared" ref="G665:N665" si="547">N663/$F665</f>
        <v>5224.59879302216</v>
      </c>
    </row>
    <row r="666" spans="1:14" s="19" customFormat="1" x14ac:dyDescent="0.2">
      <c r="A666" s="3" t="s">
        <v>171</v>
      </c>
      <c r="B666" s="3" t="s">
        <v>596</v>
      </c>
      <c r="C666" s="17" t="s">
        <v>200</v>
      </c>
      <c r="D666" s="2" t="s">
        <v>199</v>
      </c>
      <c r="E666" s="17"/>
      <c r="F666" s="17"/>
      <c r="G666" s="18">
        <v>27.501274501425915</v>
      </c>
      <c r="H666" s="18">
        <v>2.770434532181261E-2</v>
      </c>
      <c r="I666" s="18">
        <v>2.7547939585387682</v>
      </c>
      <c r="J666" s="18">
        <v>0.12764307069953312</v>
      </c>
      <c r="K666" s="18">
        <v>0.19470268652397268</v>
      </c>
      <c r="L666" s="18">
        <v>0.55447472796452157</v>
      </c>
      <c r="M666" s="18">
        <v>5.1366652865330078</v>
      </c>
      <c r="N666" s="18">
        <f>(N663/IC!H663)*100</f>
        <v>36.297258577007533</v>
      </c>
    </row>
    <row r="667" spans="1:14" x14ac:dyDescent="0.2">
      <c r="A667" s="3" t="s">
        <v>171</v>
      </c>
      <c r="B667" s="3" t="s">
        <v>596</v>
      </c>
      <c r="C667" s="6"/>
      <c r="D667" s="6"/>
      <c r="E667" s="17"/>
      <c r="F667" s="17"/>
      <c r="G667" s="8"/>
      <c r="H667" s="8"/>
      <c r="I667" s="8"/>
      <c r="J667" s="8"/>
      <c r="K667" s="8"/>
      <c r="L667" s="8"/>
      <c r="M667" s="8"/>
      <c r="N667" s="8"/>
    </row>
    <row r="668" spans="1:14" x14ac:dyDescent="0.2">
      <c r="A668" s="11" t="s">
        <v>124</v>
      </c>
      <c r="B668" s="11" t="s">
        <v>597</v>
      </c>
      <c r="C668" s="12"/>
      <c r="D668" s="7" t="s">
        <v>309</v>
      </c>
      <c r="E668" s="20" t="s">
        <v>311</v>
      </c>
      <c r="F668" s="20"/>
      <c r="G668" s="13"/>
      <c r="H668" s="13"/>
      <c r="I668" s="13"/>
      <c r="J668" s="13"/>
      <c r="K668" s="13"/>
      <c r="L668" s="13"/>
      <c r="M668" s="13"/>
      <c r="N668" s="13"/>
    </row>
    <row r="669" spans="1:14" s="16" customFormat="1" ht="15" x14ac:dyDescent="0.25">
      <c r="A669" s="3" t="s">
        <v>124</v>
      </c>
      <c r="B669" s="3" t="s">
        <v>597</v>
      </c>
      <c r="C669" s="14" t="s">
        <v>201</v>
      </c>
      <c r="D669" s="15" t="s">
        <v>202</v>
      </c>
      <c r="G669" s="1">
        <v>12611260.779999999</v>
      </c>
      <c r="H669" s="1">
        <v>60504</v>
      </c>
      <c r="I669" s="1">
        <v>0</v>
      </c>
      <c r="J669" s="1">
        <v>18229.07</v>
      </c>
      <c r="K669" s="1">
        <v>0</v>
      </c>
      <c r="L669" s="1">
        <v>241758.37</v>
      </c>
      <c r="M669" s="1">
        <v>2017025.9799999995</v>
      </c>
      <c r="N669" s="1">
        <f t="shared" ref="N669" si="548">SUM(G669:M669)</f>
        <v>14948778.199999999</v>
      </c>
    </row>
    <row r="670" spans="1:14" ht="15" x14ac:dyDescent="0.25">
      <c r="A670" s="3" t="s">
        <v>124</v>
      </c>
      <c r="B670" s="3" t="s">
        <v>597</v>
      </c>
      <c r="C670" s="6" t="s">
        <v>201</v>
      </c>
      <c r="D670" s="6" t="s">
        <v>697</v>
      </c>
      <c r="E670" s="17"/>
      <c r="F670" s="17">
        <v>2616.4</v>
      </c>
      <c r="G670" s="8">
        <v>4820.0813254853992</v>
      </c>
      <c r="H670" s="8">
        <v>23.124904448861031</v>
      </c>
      <c r="I670" s="8">
        <v>0</v>
      </c>
      <c r="J670" s="8">
        <v>6.9672336034245523</v>
      </c>
      <c r="K670" s="8">
        <v>0</v>
      </c>
      <c r="L670" s="8">
        <v>92.401150435713191</v>
      </c>
      <c r="M670" s="8">
        <v>770.91651888090485</v>
      </c>
      <c r="N670" s="1">
        <f t="shared" ref="G670:N670" si="549">N669/$F670</f>
        <v>5713.491132854303</v>
      </c>
    </row>
    <row r="671" spans="1:14" ht="15" x14ac:dyDescent="0.25">
      <c r="A671" s="3" t="str">
        <f>A670</f>
        <v>2035</v>
      </c>
      <c r="B671" s="3" t="str">
        <f t="shared" ref="B671" si="550">B670</f>
        <v>MONTEMONTEZUMA-CO</v>
      </c>
      <c r="C671" s="6" t="str">
        <f t="shared" ref="C671" si="551">C670</f>
        <v xml:space="preserve">$ </v>
      </c>
      <c r="D671" s="6" t="s">
        <v>698</v>
      </c>
      <c r="F671" s="17">
        <v>2461</v>
      </c>
      <c r="G671" s="8">
        <v>5124.4456643640797</v>
      </c>
      <c r="H671" s="8">
        <v>24.585127996749289</v>
      </c>
      <c r="I671" s="8">
        <v>0</v>
      </c>
      <c r="J671" s="8">
        <v>7.4071800081267778</v>
      </c>
      <c r="K671" s="8">
        <v>0</v>
      </c>
      <c r="L671" s="8">
        <v>98.23582689963429</v>
      </c>
      <c r="M671" s="8">
        <v>819.59609101991043</v>
      </c>
      <c r="N671" s="1">
        <f t="shared" ref="G671:N671" si="552">N669/$F671</f>
        <v>6074.2698902885004</v>
      </c>
    </row>
    <row r="672" spans="1:14" s="19" customFormat="1" x14ac:dyDescent="0.2">
      <c r="A672" s="3" t="s">
        <v>124</v>
      </c>
      <c r="B672" s="3" t="s">
        <v>597</v>
      </c>
      <c r="C672" s="17" t="s">
        <v>200</v>
      </c>
      <c r="D672" s="2" t="s">
        <v>199</v>
      </c>
      <c r="E672" s="17"/>
      <c r="F672" s="17"/>
      <c r="G672" s="18">
        <v>31.989689448502563</v>
      </c>
      <c r="H672" s="18">
        <v>0.153474280181541</v>
      </c>
      <c r="I672" s="18">
        <v>0</v>
      </c>
      <c r="J672" s="18">
        <v>4.6239808882535427E-2</v>
      </c>
      <c r="K672" s="18">
        <v>0</v>
      </c>
      <c r="L672" s="18">
        <v>0.61324361717593301</v>
      </c>
      <c r="M672" s="18">
        <v>5.1163825596318793</v>
      </c>
      <c r="N672" s="18">
        <f>(N669/IC!H669)*100</f>
        <v>37.919029714374453</v>
      </c>
    </row>
    <row r="673" spans="1:14" x14ac:dyDescent="0.2">
      <c r="A673" s="3" t="s">
        <v>124</v>
      </c>
      <c r="B673" s="3" t="s">
        <v>597</v>
      </c>
      <c r="C673" s="6"/>
      <c r="D673" s="6"/>
      <c r="E673" s="17"/>
      <c r="F673" s="17"/>
      <c r="G673" s="8"/>
      <c r="H673" s="8"/>
      <c r="I673" s="8"/>
      <c r="J673" s="8"/>
      <c r="K673" s="8"/>
      <c r="L673" s="8"/>
      <c r="M673" s="8"/>
      <c r="N673" s="8"/>
    </row>
    <row r="674" spans="1:14" x14ac:dyDescent="0.2">
      <c r="A674" s="11" t="s">
        <v>157</v>
      </c>
      <c r="B674" s="11" t="s">
        <v>598</v>
      </c>
      <c r="C674" s="12"/>
      <c r="D674" s="7" t="s">
        <v>309</v>
      </c>
      <c r="E674" s="20" t="s">
        <v>310</v>
      </c>
      <c r="F674" s="20"/>
      <c r="G674" s="13"/>
      <c r="H674" s="13"/>
      <c r="I674" s="13"/>
      <c r="J674" s="13"/>
      <c r="K674" s="13"/>
      <c r="L674" s="13"/>
      <c r="M674" s="13"/>
      <c r="N674" s="13"/>
    </row>
    <row r="675" spans="1:14" s="16" customFormat="1" ht="15" x14ac:dyDescent="0.25">
      <c r="A675" s="3" t="s">
        <v>157</v>
      </c>
      <c r="B675" s="3" t="s">
        <v>598</v>
      </c>
      <c r="C675" s="14" t="s">
        <v>201</v>
      </c>
      <c r="D675" s="15" t="s">
        <v>202</v>
      </c>
      <c r="G675" s="1">
        <v>5160035</v>
      </c>
      <c r="H675" s="1">
        <v>9940</v>
      </c>
      <c r="I675" s="1">
        <v>0</v>
      </c>
      <c r="J675" s="1">
        <v>5015.8</v>
      </c>
      <c r="K675" s="1">
        <v>0</v>
      </c>
      <c r="L675" s="1">
        <v>63729.17</v>
      </c>
      <c r="M675" s="1">
        <v>897353.03</v>
      </c>
      <c r="N675" s="1">
        <f t="shared" ref="N675" si="553">SUM(G675:M675)</f>
        <v>6136073</v>
      </c>
    </row>
    <row r="676" spans="1:14" ht="15" x14ac:dyDescent="0.25">
      <c r="A676" s="3" t="s">
        <v>157</v>
      </c>
      <c r="B676" s="3" t="s">
        <v>598</v>
      </c>
      <c r="C676" s="6" t="s">
        <v>201</v>
      </c>
      <c r="D676" s="6" t="s">
        <v>697</v>
      </c>
      <c r="E676" s="17"/>
      <c r="F676" s="17">
        <v>660</v>
      </c>
      <c r="G676" s="8">
        <v>7818.234848484848</v>
      </c>
      <c r="H676" s="8">
        <v>15.060606060606061</v>
      </c>
      <c r="I676" s="8">
        <v>0</v>
      </c>
      <c r="J676" s="8">
        <v>7.5996969696969696</v>
      </c>
      <c r="K676" s="8">
        <v>0</v>
      </c>
      <c r="L676" s="8">
        <v>96.559348484848485</v>
      </c>
      <c r="M676" s="8">
        <v>1359.6258030303031</v>
      </c>
      <c r="N676" s="1">
        <f t="shared" ref="G676:N676" si="554">N675/$F676</f>
        <v>9297.0803030303032</v>
      </c>
    </row>
    <row r="677" spans="1:14" ht="15" x14ac:dyDescent="0.25">
      <c r="A677" s="3" t="str">
        <f>A676</f>
        <v>2055</v>
      </c>
      <c r="B677" s="3" t="str">
        <f t="shared" ref="B677" si="555">B676</f>
        <v>MONTEDOLORES RE-4</v>
      </c>
      <c r="C677" s="6" t="str">
        <f t="shared" ref="C677" si="556">C676</f>
        <v xml:space="preserve">$ </v>
      </c>
      <c r="D677" s="6" t="s">
        <v>698</v>
      </c>
      <c r="F677" s="17">
        <v>683</v>
      </c>
      <c r="G677" s="8">
        <v>7554.9560761347002</v>
      </c>
      <c r="H677" s="8">
        <v>14.553440702781845</v>
      </c>
      <c r="I677" s="8">
        <v>0</v>
      </c>
      <c r="J677" s="8">
        <v>7.3437774524158126</v>
      </c>
      <c r="K677" s="8">
        <v>0</v>
      </c>
      <c r="L677" s="8">
        <v>93.307715959004383</v>
      </c>
      <c r="M677" s="8">
        <v>1313.8404538799414</v>
      </c>
      <c r="N677" s="1">
        <f t="shared" ref="G677:N677" si="557">N675/$F677</f>
        <v>8984.0014641288435</v>
      </c>
    </row>
    <row r="678" spans="1:14" s="19" customFormat="1" x14ac:dyDescent="0.2">
      <c r="A678" s="3" t="s">
        <v>157</v>
      </c>
      <c r="B678" s="3" t="s">
        <v>598</v>
      </c>
      <c r="C678" s="17" t="s">
        <v>200</v>
      </c>
      <c r="D678" s="2" t="s">
        <v>199</v>
      </c>
      <c r="E678" s="17"/>
      <c r="F678" s="17"/>
      <c r="G678" s="18">
        <v>51.190501593047024</v>
      </c>
      <c r="H678" s="18">
        <v>9.8610491175910128E-2</v>
      </c>
      <c r="I678" s="18">
        <v>0</v>
      </c>
      <c r="J678" s="18">
        <v>4.9759607810878272E-2</v>
      </c>
      <c r="K678" s="18">
        <v>0</v>
      </c>
      <c r="L678" s="18">
        <v>0.6322298547216374</v>
      </c>
      <c r="M678" s="18">
        <v>8.9022558396872462</v>
      </c>
      <c r="N678" s="18">
        <f>(N675/IC!H675)*100</f>
        <v>60.873357386442692</v>
      </c>
    </row>
    <row r="679" spans="1:14" x14ac:dyDescent="0.2">
      <c r="A679" s="3" t="s">
        <v>157</v>
      </c>
      <c r="B679" s="3" t="s">
        <v>598</v>
      </c>
      <c r="C679" s="6"/>
      <c r="D679" s="6"/>
      <c r="E679" s="17"/>
      <c r="F679" s="17"/>
      <c r="G679" s="8"/>
      <c r="H679" s="8"/>
      <c r="I679" s="8"/>
      <c r="J679" s="8"/>
      <c r="K679" s="8"/>
      <c r="L679" s="8"/>
      <c r="M679" s="8"/>
      <c r="N679" s="8"/>
    </row>
    <row r="680" spans="1:14" x14ac:dyDescent="0.2">
      <c r="A680" s="11" t="s">
        <v>59</v>
      </c>
      <c r="B680" s="11" t="s">
        <v>599</v>
      </c>
      <c r="C680" s="12"/>
      <c r="D680" s="7" t="s">
        <v>309</v>
      </c>
      <c r="E680" s="20" t="s">
        <v>308</v>
      </c>
      <c r="F680" s="20"/>
      <c r="G680" s="13"/>
      <c r="H680" s="13"/>
      <c r="I680" s="13"/>
      <c r="J680" s="13"/>
      <c r="K680" s="13"/>
      <c r="L680" s="13"/>
      <c r="M680" s="13"/>
      <c r="N680" s="13"/>
    </row>
    <row r="681" spans="1:14" s="16" customFormat="1" ht="15" x14ac:dyDescent="0.25">
      <c r="A681" s="3" t="s">
        <v>59</v>
      </c>
      <c r="B681" s="3" t="s">
        <v>599</v>
      </c>
      <c r="C681" s="14" t="s">
        <v>201</v>
      </c>
      <c r="D681" s="15" t="s">
        <v>202</v>
      </c>
      <c r="G681" s="1">
        <v>4153950.79</v>
      </c>
      <c r="H681" s="1">
        <v>0</v>
      </c>
      <c r="I681" s="1">
        <v>0</v>
      </c>
      <c r="J681" s="1">
        <v>8874.14</v>
      </c>
      <c r="K681" s="1">
        <v>0</v>
      </c>
      <c r="L681" s="1">
        <v>31949.96</v>
      </c>
      <c r="M681" s="1">
        <v>672292.21000000008</v>
      </c>
      <c r="N681" s="1">
        <f t="shared" ref="N681" si="558">SUM(G681:M681)</f>
        <v>4867067.1000000006</v>
      </c>
    </row>
    <row r="682" spans="1:14" ht="15" x14ac:dyDescent="0.25">
      <c r="A682" s="3" t="s">
        <v>59</v>
      </c>
      <c r="B682" s="3" t="s">
        <v>599</v>
      </c>
      <c r="C682" s="6" t="s">
        <v>201</v>
      </c>
      <c r="D682" s="6" t="s">
        <v>697</v>
      </c>
      <c r="E682" s="17"/>
      <c r="F682" s="17">
        <v>480.5</v>
      </c>
      <c r="G682" s="8">
        <v>8645.0588761706549</v>
      </c>
      <c r="H682" s="8">
        <v>0</v>
      </c>
      <c r="I682" s="8">
        <v>0</v>
      </c>
      <c r="J682" s="8">
        <v>18.468553590010405</v>
      </c>
      <c r="K682" s="8">
        <v>0</v>
      </c>
      <c r="L682" s="8">
        <v>66.493152965660769</v>
      </c>
      <c r="M682" s="8">
        <v>1399.1513215400626</v>
      </c>
      <c r="N682" s="1">
        <f t="shared" ref="G682:N682" si="559">N681/$F682</f>
        <v>10129.17190426639</v>
      </c>
    </row>
    <row r="683" spans="1:14" ht="15" x14ac:dyDescent="0.25">
      <c r="A683" s="3" t="str">
        <f>A682</f>
        <v>2070</v>
      </c>
      <c r="B683" s="3" t="str">
        <f t="shared" ref="B683" si="560">B682</f>
        <v>MONTEMANCOS RE-6</v>
      </c>
      <c r="C683" s="6" t="str">
        <f t="shared" ref="C683" si="561">C682</f>
        <v xml:space="preserve">$ </v>
      </c>
      <c r="D683" s="6" t="s">
        <v>698</v>
      </c>
      <c r="F683" s="17">
        <v>509</v>
      </c>
      <c r="G683" s="8">
        <v>8161.0035166994103</v>
      </c>
      <c r="H683" s="8">
        <v>0</v>
      </c>
      <c r="I683" s="8">
        <v>0</v>
      </c>
      <c r="J683" s="8">
        <v>17.434459724950884</v>
      </c>
      <c r="K683" s="8">
        <v>0</v>
      </c>
      <c r="L683" s="8">
        <v>62.770058939096266</v>
      </c>
      <c r="M683" s="8">
        <v>1320.8098428290768</v>
      </c>
      <c r="N683" s="1">
        <f t="shared" ref="G683:N683" si="562">N681/$F683</f>
        <v>9562.0178781925351</v>
      </c>
    </row>
    <row r="684" spans="1:14" s="19" customFormat="1" x14ac:dyDescent="0.2">
      <c r="A684" s="3" t="s">
        <v>59</v>
      </c>
      <c r="B684" s="3" t="s">
        <v>599</v>
      </c>
      <c r="C684" s="17" t="s">
        <v>200</v>
      </c>
      <c r="D684" s="2" t="s">
        <v>199</v>
      </c>
      <c r="E684" s="17"/>
      <c r="F684" s="17"/>
      <c r="G684" s="18">
        <v>54.512728971429603</v>
      </c>
      <c r="H684" s="18">
        <v>0</v>
      </c>
      <c r="I684" s="18">
        <v>0</v>
      </c>
      <c r="J684" s="18">
        <v>0.11645626371864704</v>
      </c>
      <c r="K684" s="18">
        <v>0</v>
      </c>
      <c r="L684" s="18">
        <v>0.41928265359350025</v>
      </c>
      <c r="M684" s="18">
        <v>8.8225607105310555</v>
      </c>
      <c r="N684" s="18">
        <f>(N681/IC!H681)*100</f>
        <v>63.871028599272805</v>
      </c>
    </row>
    <row r="685" spans="1:14" x14ac:dyDescent="0.2">
      <c r="A685" s="3" t="s">
        <v>59</v>
      </c>
      <c r="B685" s="3" t="s">
        <v>599</v>
      </c>
      <c r="C685" s="6"/>
      <c r="D685" s="6"/>
      <c r="E685" s="17"/>
      <c r="F685" s="17"/>
      <c r="G685" s="8"/>
      <c r="H685" s="8"/>
      <c r="I685" s="8"/>
      <c r="J685" s="8"/>
      <c r="K685" s="8"/>
      <c r="L685" s="8"/>
      <c r="M685" s="8"/>
      <c r="N685" s="8"/>
    </row>
    <row r="686" spans="1:14" x14ac:dyDescent="0.2">
      <c r="A686" s="11" t="s">
        <v>125</v>
      </c>
      <c r="B686" s="11" t="s">
        <v>600</v>
      </c>
      <c r="C686" s="12"/>
      <c r="D686" s="7" t="s">
        <v>306</v>
      </c>
      <c r="E686" s="20" t="s">
        <v>307</v>
      </c>
      <c r="F686" s="20"/>
      <c r="G686" s="13"/>
      <c r="H686" s="13"/>
      <c r="I686" s="13"/>
      <c r="J686" s="13"/>
      <c r="K686" s="13"/>
      <c r="L686" s="13"/>
      <c r="M686" s="13"/>
      <c r="N686" s="13"/>
    </row>
    <row r="687" spans="1:14" s="16" customFormat="1" ht="15" x14ac:dyDescent="0.25">
      <c r="A687" s="3" t="s">
        <v>125</v>
      </c>
      <c r="B687" s="3" t="s">
        <v>600</v>
      </c>
      <c r="C687" s="14" t="s">
        <v>201</v>
      </c>
      <c r="D687" s="15" t="s">
        <v>202</v>
      </c>
      <c r="G687" s="1">
        <v>37956770.219999999</v>
      </c>
      <c r="H687" s="1">
        <v>34508</v>
      </c>
      <c r="I687" s="1">
        <v>2405722.19</v>
      </c>
      <c r="J687" s="1">
        <v>122307.18</v>
      </c>
      <c r="K687" s="1">
        <v>114734.54000000001</v>
      </c>
      <c r="L687" s="1">
        <v>362914.44</v>
      </c>
      <c r="M687" s="1">
        <v>5880394.5899999989</v>
      </c>
      <c r="N687" s="1">
        <f t="shared" ref="N687" si="563">SUM(G687:M687)</f>
        <v>46877351.159999989</v>
      </c>
    </row>
    <row r="688" spans="1:14" ht="15" x14ac:dyDescent="0.25">
      <c r="A688" s="3" t="s">
        <v>125</v>
      </c>
      <c r="B688" s="3" t="s">
        <v>600</v>
      </c>
      <c r="C688" s="6" t="s">
        <v>201</v>
      </c>
      <c r="D688" s="6" t="s">
        <v>697</v>
      </c>
      <c r="E688" s="17"/>
      <c r="F688" s="17">
        <v>5832.4</v>
      </c>
      <c r="G688" s="8">
        <v>6507.916161442974</v>
      </c>
      <c r="H688" s="8">
        <v>5.916603799465058</v>
      </c>
      <c r="I688" s="8">
        <v>412.47551436801319</v>
      </c>
      <c r="J688" s="8">
        <v>20.970300390919689</v>
      </c>
      <c r="K688" s="8">
        <v>19.671925793841304</v>
      </c>
      <c r="L688" s="8">
        <v>62.223859817570819</v>
      </c>
      <c r="M688" s="8">
        <v>1008.2289606337013</v>
      </c>
      <c r="N688" s="1">
        <f t="shared" ref="G688:N688" si="564">N687/$F688</f>
        <v>8037.4033262464836</v>
      </c>
    </row>
    <row r="689" spans="1:14" ht="15" x14ac:dyDescent="0.25">
      <c r="A689" s="3" t="str">
        <f>A688</f>
        <v>2180</v>
      </c>
      <c r="B689" s="3" t="str">
        <f t="shared" ref="B689" si="565">B688</f>
        <v>MONTRMONTROSE COU</v>
      </c>
      <c r="C689" s="6" t="str">
        <f t="shared" ref="C689" si="566">C688</f>
        <v xml:space="preserve">$ </v>
      </c>
      <c r="D689" s="6" t="s">
        <v>698</v>
      </c>
      <c r="F689" s="17">
        <v>6035</v>
      </c>
      <c r="G689" s="8">
        <v>6289.4399701739849</v>
      </c>
      <c r="H689" s="8">
        <v>5.7179784589892293</v>
      </c>
      <c r="I689" s="8">
        <v>398.62836619718308</v>
      </c>
      <c r="J689" s="8">
        <v>20.26630985915493</v>
      </c>
      <c r="K689" s="8">
        <v>19.011522783761393</v>
      </c>
      <c r="L689" s="8">
        <v>60.134952775476386</v>
      </c>
      <c r="M689" s="8">
        <v>974.38187075393523</v>
      </c>
      <c r="N689" s="1">
        <f t="shared" ref="G689:N689" si="567">N687/$F689</f>
        <v>7767.5809710024832</v>
      </c>
    </row>
    <row r="690" spans="1:14" s="19" customFormat="1" x14ac:dyDescent="0.2">
      <c r="A690" s="3" t="s">
        <v>125</v>
      </c>
      <c r="B690" s="3" t="s">
        <v>600</v>
      </c>
      <c r="C690" s="17" t="s">
        <v>200</v>
      </c>
      <c r="D690" s="2" t="s">
        <v>199</v>
      </c>
      <c r="E690" s="17"/>
      <c r="F690" s="17"/>
      <c r="G690" s="18">
        <v>45.03829694525399</v>
      </c>
      <c r="H690" s="18">
        <v>4.0946095834252592E-2</v>
      </c>
      <c r="I690" s="18">
        <v>2.8545534757832391</v>
      </c>
      <c r="J690" s="18">
        <v>0.14512581179718273</v>
      </c>
      <c r="K690" s="18">
        <v>0.13614035789784651</v>
      </c>
      <c r="L690" s="18">
        <v>0.43062273791219746</v>
      </c>
      <c r="M690" s="18">
        <v>6.9774892901750443</v>
      </c>
      <c r="N690" s="18">
        <f>(N687/IC!H687)*100</f>
        <v>55.623174714653743</v>
      </c>
    </row>
    <row r="691" spans="1:14" x14ac:dyDescent="0.2">
      <c r="A691" s="3" t="s">
        <v>125</v>
      </c>
      <c r="B691" s="3" t="s">
        <v>600</v>
      </c>
      <c r="C691" s="6"/>
      <c r="D691" s="6"/>
      <c r="E691" s="17"/>
      <c r="F691" s="17"/>
      <c r="G691" s="8"/>
      <c r="H691" s="8"/>
      <c r="I691" s="8"/>
      <c r="J691" s="8"/>
      <c r="K691" s="8"/>
      <c r="L691" s="8"/>
      <c r="M691" s="8"/>
      <c r="N691" s="8"/>
    </row>
    <row r="692" spans="1:14" x14ac:dyDescent="0.2">
      <c r="A692" s="11" t="s">
        <v>153</v>
      </c>
      <c r="B692" s="11" t="s">
        <v>601</v>
      </c>
      <c r="C692" s="12"/>
      <c r="D692" s="7" t="s">
        <v>306</v>
      </c>
      <c r="E692" s="20" t="s">
        <v>305</v>
      </c>
      <c r="F692" s="20"/>
      <c r="G692" s="13"/>
      <c r="H692" s="13"/>
      <c r="I692" s="13"/>
      <c r="J692" s="13"/>
      <c r="K692" s="13"/>
      <c r="L692" s="13"/>
      <c r="M692" s="13"/>
      <c r="N692" s="13"/>
    </row>
    <row r="693" spans="1:14" s="16" customFormat="1" ht="15" x14ac:dyDescent="0.25">
      <c r="A693" s="3" t="s">
        <v>153</v>
      </c>
      <c r="B693" s="3" t="s">
        <v>601</v>
      </c>
      <c r="C693" s="14" t="s">
        <v>201</v>
      </c>
      <c r="D693" s="15" t="s">
        <v>202</v>
      </c>
      <c r="G693" s="1">
        <v>3161305.47</v>
      </c>
      <c r="H693" s="1">
        <v>0</v>
      </c>
      <c r="I693" s="1">
        <v>0</v>
      </c>
      <c r="J693" s="1">
        <v>0</v>
      </c>
      <c r="K693" s="1">
        <v>0</v>
      </c>
      <c r="L693" s="1">
        <v>50489.07</v>
      </c>
      <c r="M693" s="1">
        <v>21511642.099999998</v>
      </c>
      <c r="N693" s="1">
        <f t="shared" ref="N693" si="568">SUM(G693:M693)</f>
        <v>24723436.639999997</v>
      </c>
    </row>
    <row r="694" spans="1:14" ht="15" x14ac:dyDescent="0.25">
      <c r="A694" s="3" t="s">
        <v>153</v>
      </c>
      <c r="B694" s="3" t="s">
        <v>601</v>
      </c>
      <c r="C694" s="6" t="s">
        <v>201</v>
      </c>
      <c r="D694" s="6" t="s">
        <v>697</v>
      </c>
      <c r="E694" s="17"/>
      <c r="F694" s="17">
        <v>249.1</v>
      </c>
      <c r="G694" s="8">
        <v>12690.909152950624</v>
      </c>
      <c r="H694" s="8">
        <v>0</v>
      </c>
      <c r="I694" s="8">
        <v>0</v>
      </c>
      <c r="J694" s="8">
        <v>0</v>
      </c>
      <c r="K694" s="8">
        <v>0</v>
      </c>
      <c r="L694" s="8">
        <v>202.68594941790445</v>
      </c>
      <c r="M694" s="8">
        <v>86357.455238859882</v>
      </c>
      <c r="N694" s="1">
        <f t="shared" ref="G694:N694" si="569">N693/$F694</f>
        <v>99251.050341228416</v>
      </c>
    </row>
    <row r="695" spans="1:14" ht="15" x14ac:dyDescent="0.25">
      <c r="A695" s="3" t="str">
        <f>A694</f>
        <v>2190</v>
      </c>
      <c r="B695" s="3" t="str">
        <f t="shared" ref="B695" si="570">B694</f>
        <v>MONTRWEST END RE-</v>
      </c>
      <c r="C695" s="6" t="str">
        <f t="shared" ref="C695" si="571">C694</f>
        <v xml:space="preserve">$ </v>
      </c>
      <c r="D695" s="6" t="s">
        <v>698</v>
      </c>
      <c r="F695" s="17">
        <v>260</v>
      </c>
      <c r="G695" s="8">
        <v>12158.867192307693</v>
      </c>
      <c r="H695" s="8">
        <v>0</v>
      </c>
      <c r="I695" s="8">
        <v>0</v>
      </c>
      <c r="J695" s="8">
        <v>0</v>
      </c>
      <c r="K695" s="8">
        <v>0</v>
      </c>
      <c r="L695" s="8">
        <v>194.18873076923077</v>
      </c>
      <c r="M695" s="8">
        <v>82737.084999999992</v>
      </c>
      <c r="N695" s="1">
        <f t="shared" ref="G695:N695" si="572">N693/$F695</f>
        <v>95090.140923076906</v>
      </c>
    </row>
    <row r="696" spans="1:14" s="19" customFormat="1" x14ac:dyDescent="0.2">
      <c r="A696" s="3" t="s">
        <v>153</v>
      </c>
      <c r="B696" s="3" t="s">
        <v>601</v>
      </c>
      <c r="C696" s="17" t="s">
        <v>200</v>
      </c>
      <c r="D696" s="2" t="s">
        <v>199</v>
      </c>
      <c r="E696" s="17"/>
      <c r="F696" s="17"/>
      <c r="G696" s="18">
        <v>11.799619785055077</v>
      </c>
      <c r="H696" s="18">
        <v>0</v>
      </c>
      <c r="I696" s="18">
        <v>0</v>
      </c>
      <c r="J696" s="18">
        <v>0</v>
      </c>
      <c r="K696" s="18">
        <v>0</v>
      </c>
      <c r="L696" s="18">
        <v>0.1884512062989695</v>
      </c>
      <c r="M696" s="18">
        <v>80.292524762620829</v>
      </c>
      <c r="N696" s="18">
        <f>(N693/IC!H693)*100</f>
        <v>92.280595753974879</v>
      </c>
    </row>
    <row r="697" spans="1:14" x14ac:dyDescent="0.2">
      <c r="A697" s="3" t="s">
        <v>153</v>
      </c>
      <c r="B697" s="3" t="s">
        <v>601</v>
      </c>
      <c r="C697" s="6"/>
      <c r="D697" s="6"/>
      <c r="E697" s="17"/>
      <c r="F697" s="17"/>
      <c r="G697" s="8"/>
      <c r="H697" s="8"/>
      <c r="I697" s="8"/>
      <c r="J697" s="8"/>
      <c r="K697" s="8"/>
      <c r="L697" s="8"/>
      <c r="M697" s="8"/>
      <c r="N697" s="8"/>
    </row>
    <row r="698" spans="1:14" x14ac:dyDescent="0.2">
      <c r="A698" s="11" t="s">
        <v>179</v>
      </c>
      <c r="B698" s="11" t="s">
        <v>602</v>
      </c>
      <c r="C698" s="12"/>
      <c r="D698" s="7" t="s">
        <v>301</v>
      </c>
      <c r="E698" s="20" t="s">
        <v>304</v>
      </c>
      <c r="F698" s="20"/>
      <c r="G698" s="13"/>
      <c r="H698" s="13"/>
      <c r="I698" s="13"/>
      <c r="J698" s="13"/>
      <c r="K698" s="13"/>
      <c r="L698" s="13"/>
      <c r="M698" s="13"/>
      <c r="N698" s="13"/>
    </row>
    <row r="699" spans="1:14" s="16" customFormat="1" ht="15" x14ac:dyDescent="0.25">
      <c r="A699" s="3" t="s">
        <v>179</v>
      </c>
      <c r="B699" s="3" t="s">
        <v>602</v>
      </c>
      <c r="C699" s="14" t="s">
        <v>201</v>
      </c>
      <c r="D699" s="15" t="s">
        <v>202</v>
      </c>
      <c r="G699" s="1">
        <v>6229793.7300000004</v>
      </c>
      <c r="H699" s="1">
        <v>56872</v>
      </c>
      <c r="I699" s="1">
        <v>0</v>
      </c>
      <c r="J699" s="1">
        <v>31899.759999999998</v>
      </c>
      <c r="K699" s="1">
        <v>0</v>
      </c>
      <c r="L699" s="1">
        <v>118162.19</v>
      </c>
      <c r="M699" s="1">
        <v>1030736.0900000001</v>
      </c>
      <c r="N699" s="1">
        <f t="shared" ref="N699" si="573">SUM(G699:M699)</f>
        <v>7467463.7700000005</v>
      </c>
    </row>
    <row r="700" spans="1:14" ht="15" x14ac:dyDescent="0.25">
      <c r="A700" s="3" t="s">
        <v>179</v>
      </c>
      <c r="B700" s="3" t="s">
        <v>602</v>
      </c>
      <c r="C700" s="6" t="s">
        <v>201</v>
      </c>
      <c r="D700" s="6" t="s">
        <v>697</v>
      </c>
      <c r="E700" s="17"/>
      <c r="F700" s="17">
        <v>1377.7</v>
      </c>
      <c r="G700" s="8">
        <v>4521.8797488567907</v>
      </c>
      <c r="H700" s="8">
        <v>41.280394861000218</v>
      </c>
      <c r="I700" s="8">
        <v>0</v>
      </c>
      <c r="J700" s="8">
        <v>23.154358713798359</v>
      </c>
      <c r="K700" s="8">
        <v>0</v>
      </c>
      <c r="L700" s="8">
        <v>85.767721564927058</v>
      </c>
      <c r="M700" s="8">
        <v>748.1571387094433</v>
      </c>
      <c r="N700" s="1">
        <f t="shared" ref="G700:N700" si="574">N699/$F700</f>
        <v>5420.2393627059591</v>
      </c>
    </row>
    <row r="701" spans="1:14" ht="15" x14ac:dyDescent="0.25">
      <c r="A701" s="3" t="str">
        <f>A700</f>
        <v>2395</v>
      </c>
      <c r="B701" s="3" t="str">
        <f t="shared" ref="B701" si="575">B700</f>
        <v>MORGABRUSH RE-2(J</v>
      </c>
      <c r="C701" s="6" t="str">
        <f t="shared" ref="C701" si="576">C700</f>
        <v xml:space="preserve">$ </v>
      </c>
      <c r="D701" s="6" t="s">
        <v>698</v>
      </c>
      <c r="F701" s="17">
        <v>1366</v>
      </c>
      <c r="G701" s="8">
        <v>4560.6103440702782</v>
      </c>
      <c r="H701" s="8">
        <v>41.633967789165446</v>
      </c>
      <c r="I701" s="8">
        <v>0</v>
      </c>
      <c r="J701" s="8">
        <v>23.352679355783309</v>
      </c>
      <c r="K701" s="8">
        <v>0</v>
      </c>
      <c r="L701" s="8">
        <v>86.502335285505126</v>
      </c>
      <c r="M701" s="8">
        <v>754.56521961932651</v>
      </c>
      <c r="N701" s="1">
        <f t="shared" ref="G701:N701" si="577">N699/$F701</f>
        <v>5466.6645461200587</v>
      </c>
    </row>
    <row r="702" spans="1:14" s="19" customFormat="1" x14ac:dyDescent="0.2">
      <c r="A702" s="3" t="s">
        <v>179</v>
      </c>
      <c r="B702" s="3" t="s">
        <v>602</v>
      </c>
      <c r="C702" s="17" t="s">
        <v>200</v>
      </c>
      <c r="D702" s="2" t="s">
        <v>199</v>
      </c>
      <c r="E702" s="17"/>
      <c r="F702" s="17"/>
      <c r="G702" s="18">
        <v>24.210126119401469</v>
      </c>
      <c r="H702" s="18">
        <v>0.2210150692521565</v>
      </c>
      <c r="I702" s="18">
        <v>0</v>
      </c>
      <c r="J702" s="18">
        <v>0.12396834409774884</v>
      </c>
      <c r="K702" s="18">
        <v>0</v>
      </c>
      <c r="L702" s="18">
        <v>0.45920003878598392</v>
      </c>
      <c r="M702" s="18">
        <v>4.005630333240382</v>
      </c>
      <c r="N702" s="18">
        <f>(N699/IC!H699)*100</f>
        <v>29.019939904777743</v>
      </c>
    </row>
    <row r="703" spans="1:14" x14ac:dyDescent="0.2">
      <c r="A703" s="3" t="s">
        <v>179</v>
      </c>
      <c r="B703" s="3" t="s">
        <v>602</v>
      </c>
      <c r="C703" s="6"/>
      <c r="D703" s="6"/>
      <c r="E703" s="17"/>
      <c r="F703" s="17"/>
      <c r="G703" s="8"/>
      <c r="H703" s="8"/>
      <c r="I703" s="8"/>
      <c r="J703" s="8"/>
      <c r="K703" s="8"/>
      <c r="L703" s="8"/>
      <c r="M703" s="8"/>
      <c r="N703" s="8"/>
    </row>
    <row r="704" spans="1:14" x14ac:dyDescent="0.2">
      <c r="A704" s="11" t="s">
        <v>26</v>
      </c>
      <c r="B704" s="11" t="s">
        <v>603</v>
      </c>
      <c r="C704" s="12"/>
      <c r="D704" s="7" t="s">
        <v>301</v>
      </c>
      <c r="E704" s="20" t="s">
        <v>303</v>
      </c>
      <c r="F704" s="20"/>
      <c r="G704" s="13"/>
      <c r="H704" s="13"/>
      <c r="I704" s="13"/>
      <c r="J704" s="13"/>
      <c r="K704" s="13"/>
      <c r="L704" s="13"/>
      <c r="M704" s="13"/>
      <c r="N704" s="13"/>
    </row>
    <row r="705" spans="1:14" s="16" customFormat="1" ht="15" x14ac:dyDescent="0.25">
      <c r="A705" s="3" t="s">
        <v>26</v>
      </c>
      <c r="B705" s="3" t="s">
        <v>603</v>
      </c>
      <c r="C705" s="14" t="s">
        <v>201</v>
      </c>
      <c r="D705" s="15" t="s">
        <v>202</v>
      </c>
      <c r="G705" s="1">
        <v>22878409.440000001</v>
      </c>
      <c r="H705" s="1">
        <v>58759</v>
      </c>
      <c r="I705" s="1">
        <v>1115802.3700000001</v>
      </c>
      <c r="J705" s="1">
        <v>232273.02</v>
      </c>
      <c r="K705" s="1">
        <v>60684.47</v>
      </c>
      <c r="L705" s="1">
        <v>209660.49</v>
      </c>
      <c r="M705" s="1">
        <v>1570301.0999999999</v>
      </c>
      <c r="N705" s="1">
        <f t="shared" ref="N705" si="578">SUM(G705:M705)</f>
        <v>26125889.890000001</v>
      </c>
    </row>
    <row r="706" spans="1:14" ht="15" x14ac:dyDescent="0.25">
      <c r="A706" s="3" t="s">
        <v>26</v>
      </c>
      <c r="B706" s="3" t="s">
        <v>603</v>
      </c>
      <c r="C706" s="6" t="s">
        <v>201</v>
      </c>
      <c r="D706" s="6" t="s">
        <v>697</v>
      </c>
      <c r="E706" s="17"/>
      <c r="F706" s="17">
        <v>3302.3</v>
      </c>
      <c r="G706" s="8">
        <v>6928.0227235563088</v>
      </c>
      <c r="H706" s="8">
        <v>17.793356145716622</v>
      </c>
      <c r="I706" s="8">
        <v>337.88643369772586</v>
      </c>
      <c r="J706" s="8">
        <v>70.336741059261726</v>
      </c>
      <c r="K706" s="8">
        <v>18.376425521606151</v>
      </c>
      <c r="L706" s="8">
        <v>63.489231747569868</v>
      </c>
      <c r="M706" s="8">
        <v>475.51739696575106</v>
      </c>
      <c r="N706" s="1">
        <f t="shared" ref="G706:N706" si="579">N705/$F706</f>
        <v>7911.4223086939401</v>
      </c>
    </row>
    <row r="707" spans="1:14" ht="15" x14ac:dyDescent="0.25">
      <c r="A707" s="3" t="str">
        <f>A706</f>
        <v>2405</v>
      </c>
      <c r="B707" s="3" t="str">
        <f t="shared" ref="B707" si="580">B706</f>
        <v xml:space="preserve">MORGAFORT MORGAN </v>
      </c>
      <c r="C707" s="6" t="str">
        <f t="shared" ref="C707" si="581">C706</f>
        <v xml:space="preserve">$ </v>
      </c>
      <c r="D707" s="6" t="s">
        <v>698</v>
      </c>
      <c r="F707" s="17">
        <v>3423</v>
      </c>
      <c r="G707" s="8">
        <v>6683.7304820333047</v>
      </c>
      <c r="H707" s="8">
        <v>17.165936313175578</v>
      </c>
      <c r="I707" s="8">
        <v>325.97206251825889</v>
      </c>
      <c r="J707" s="8">
        <v>67.856564417177907</v>
      </c>
      <c r="K707" s="8">
        <v>17.72844580777096</v>
      </c>
      <c r="L707" s="8">
        <v>61.250508326029795</v>
      </c>
      <c r="M707" s="8">
        <v>458.74995617879051</v>
      </c>
      <c r="N707" s="1">
        <f t="shared" ref="G707:N707" si="582">N705/$F707</f>
        <v>7632.4539555945075</v>
      </c>
    </row>
    <row r="708" spans="1:14" s="19" customFormat="1" x14ac:dyDescent="0.2">
      <c r="A708" s="3" t="s">
        <v>26</v>
      </c>
      <c r="B708" s="3" t="s">
        <v>603</v>
      </c>
      <c r="C708" s="17" t="s">
        <v>200</v>
      </c>
      <c r="D708" s="2" t="s">
        <v>199</v>
      </c>
      <c r="E708" s="17"/>
      <c r="F708" s="17"/>
      <c r="G708" s="18">
        <v>49.345705609553782</v>
      </c>
      <c r="H708" s="18">
        <v>0.12673539755969024</v>
      </c>
      <c r="I708" s="18">
        <v>2.406638250480686</v>
      </c>
      <c r="J708" s="18">
        <v>0.50098220752718536</v>
      </c>
      <c r="K708" s="18">
        <v>0.13088838188446189</v>
      </c>
      <c r="L708" s="18">
        <v>0.45220996873175962</v>
      </c>
      <c r="M708" s="18">
        <v>3.3869319456920457</v>
      </c>
      <c r="N708" s="18">
        <f>(N705/IC!H705)*100</f>
        <v>56.35009176142961</v>
      </c>
    </row>
    <row r="709" spans="1:14" x14ac:dyDescent="0.2">
      <c r="A709" s="3" t="s">
        <v>26</v>
      </c>
      <c r="B709" s="3" t="s">
        <v>603</v>
      </c>
      <c r="C709" s="6"/>
      <c r="D709" s="6"/>
      <c r="E709" s="17"/>
      <c r="F709" s="17"/>
      <c r="G709" s="8"/>
      <c r="H709" s="8"/>
      <c r="I709" s="8"/>
      <c r="J709" s="8"/>
      <c r="K709" s="8"/>
      <c r="L709" s="8"/>
      <c r="M709" s="8"/>
      <c r="N709" s="8"/>
    </row>
    <row r="710" spans="1:14" x14ac:dyDescent="0.2">
      <c r="A710" s="11" t="s">
        <v>178</v>
      </c>
      <c r="B710" s="11" t="s">
        <v>604</v>
      </c>
      <c r="C710" s="12"/>
      <c r="D710" s="7" t="s">
        <v>301</v>
      </c>
      <c r="E710" s="20" t="s">
        <v>302</v>
      </c>
      <c r="F710" s="20"/>
      <c r="G710" s="13"/>
      <c r="H710" s="13"/>
      <c r="I710" s="13"/>
      <c r="J710" s="13"/>
      <c r="K710" s="13"/>
      <c r="L710" s="13"/>
      <c r="M710" s="13"/>
      <c r="N710" s="13"/>
    </row>
    <row r="711" spans="1:14" s="16" customFormat="1" ht="15" x14ac:dyDescent="0.25">
      <c r="A711" s="3" t="s">
        <v>178</v>
      </c>
      <c r="B711" s="3" t="s">
        <v>604</v>
      </c>
      <c r="C711" s="14" t="s">
        <v>201</v>
      </c>
      <c r="D711" s="15" t="s">
        <v>202</v>
      </c>
      <c r="G711" s="1">
        <v>2387576.27</v>
      </c>
      <c r="H711" s="1">
        <v>18256</v>
      </c>
      <c r="I711" s="1">
        <v>0</v>
      </c>
      <c r="J711" s="1">
        <v>0</v>
      </c>
      <c r="K711" s="1">
        <v>0</v>
      </c>
      <c r="L711" s="1">
        <v>24142.53</v>
      </c>
      <c r="M711" s="1">
        <v>260842.65</v>
      </c>
      <c r="N711" s="1">
        <f t="shared" ref="N711" si="583">SUM(G711:M711)</f>
        <v>2690817.4499999997</v>
      </c>
    </row>
    <row r="712" spans="1:14" ht="15" x14ac:dyDescent="0.25">
      <c r="A712" s="3" t="s">
        <v>178</v>
      </c>
      <c r="B712" s="3" t="s">
        <v>604</v>
      </c>
      <c r="C712" s="6" t="s">
        <v>201</v>
      </c>
      <c r="D712" s="6" t="s">
        <v>697</v>
      </c>
      <c r="E712" s="17"/>
      <c r="F712" s="17">
        <v>215.5</v>
      </c>
      <c r="G712" s="8">
        <v>11079.240232018561</v>
      </c>
      <c r="H712" s="8">
        <v>84.714617169373554</v>
      </c>
      <c r="I712" s="8">
        <v>0</v>
      </c>
      <c r="J712" s="8">
        <v>0</v>
      </c>
      <c r="K712" s="8">
        <v>0</v>
      </c>
      <c r="L712" s="8">
        <v>112.03030162412992</v>
      </c>
      <c r="M712" s="8">
        <v>1210.406728538283</v>
      </c>
      <c r="N712" s="1">
        <f t="shared" ref="G712:N712" si="584">N711/$F712</f>
        <v>12486.391879350347</v>
      </c>
    </row>
    <row r="713" spans="1:14" ht="15" x14ac:dyDescent="0.25">
      <c r="A713" s="3" t="str">
        <f>A712</f>
        <v>2505</v>
      </c>
      <c r="B713" s="3" t="str">
        <f t="shared" ref="B713" si="585">B712</f>
        <v>MORGAWELDON VALLE</v>
      </c>
      <c r="C713" s="6" t="str">
        <f t="shared" ref="C713" si="586">C712</f>
        <v xml:space="preserve">$ </v>
      </c>
      <c r="D713" s="6" t="s">
        <v>698</v>
      </c>
      <c r="F713" s="17">
        <v>235</v>
      </c>
      <c r="G713" s="8">
        <v>10159.899021276597</v>
      </c>
      <c r="H713" s="8">
        <v>77.685106382978717</v>
      </c>
      <c r="I713" s="8">
        <v>0</v>
      </c>
      <c r="J713" s="8">
        <v>0</v>
      </c>
      <c r="K713" s="8">
        <v>0</v>
      </c>
      <c r="L713" s="8">
        <v>102.73417021276595</v>
      </c>
      <c r="M713" s="8">
        <v>1109.9687234042553</v>
      </c>
      <c r="N713" s="1">
        <f t="shared" ref="G713:N713" si="587">N711/$F713</f>
        <v>11450.287021276594</v>
      </c>
    </row>
    <row r="714" spans="1:14" s="19" customFormat="1" x14ac:dyDescent="0.2">
      <c r="A714" s="3" t="s">
        <v>178</v>
      </c>
      <c r="B714" s="3" t="s">
        <v>604</v>
      </c>
      <c r="C714" s="17" t="s">
        <v>200</v>
      </c>
      <c r="D714" s="2" t="s">
        <v>199</v>
      </c>
      <c r="E714" s="17"/>
      <c r="F714" s="17"/>
      <c r="G714" s="18">
        <v>55.140648816643385</v>
      </c>
      <c r="H714" s="18">
        <v>0.42161906928177068</v>
      </c>
      <c r="I714" s="18">
        <v>0</v>
      </c>
      <c r="J714" s="18">
        <v>0</v>
      </c>
      <c r="K714" s="18">
        <v>0</v>
      </c>
      <c r="L714" s="18">
        <v>0.55756743145854659</v>
      </c>
      <c r="M714" s="18">
        <v>6.0241145553237656</v>
      </c>
      <c r="N714" s="18">
        <f>(N711/IC!H711)*100</f>
        <v>62.143949872707459</v>
      </c>
    </row>
    <row r="715" spans="1:14" x14ac:dyDescent="0.2">
      <c r="A715" s="11" t="s">
        <v>178</v>
      </c>
      <c r="B715" s="11" t="s">
        <v>604</v>
      </c>
      <c r="C715" s="6"/>
      <c r="D715" s="6"/>
      <c r="E715" s="17"/>
      <c r="F715" s="17"/>
      <c r="G715" s="8"/>
      <c r="H715" s="8"/>
      <c r="I715" s="8"/>
      <c r="J715" s="8"/>
      <c r="K715" s="8"/>
      <c r="L715" s="8"/>
      <c r="M715" s="8"/>
      <c r="N715" s="8"/>
    </row>
    <row r="716" spans="1:14" s="16" customFormat="1" x14ac:dyDescent="0.2">
      <c r="A716" s="11" t="s">
        <v>100</v>
      </c>
      <c r="B716" s="11" t="s">
        <v>605</v>
      </c>
      <c r="C716" s="22"/>
      <c r="D716" s="23" t="s">
        <v>301</v>
      </c>
      <c r="E716" s="22" t="s">
        <v>300</v>
      </c>
      <c r="F716" s="20"/>
      <c r="G716" s="13"/>
      <c r="H716" s="13"/>
      <c r="I716" s="13"/>
      <c r="J716" s="13"/>
      <c r="K716" s="13"/>
      <c r="L716" s="13"/>
      <c r="M716" s="13"/>
      <c r="N716" s="13"/>
    </row>
    <row r="717" spans="1:14" s="16" customFormat="1" ht="15" x14ac:dyDescent="0.25">
      <c r="A717" s="3" t="s">
        <v>100</v>
      </c>
      <c r="B717" s="3" t="s">
        <v>605</v>
      </c>
      <c r="C717" s="14" t="s">
        <v>201</v>
      </c>
      <c r="D717" s="15" t="s">
        <v>202</v>
      </c>
      <c r="G717" s="1">
        <v>528834.26</v>
      </c>
      <c r="H717" s="1">
        <v>26993</v>
      </c>
      <c r="I717" s="1">
        <v>0</v>
      </c>
      <c r="J717" s="1">
        <v>21992.3</v>
      </c>
      <c r="K717" s="1">
        <v>0</v>
      </c>
      <c r="L717" s="1">
        <v>0</v>
      </c>
      <c r="M717" s="1">
        <v>1153842.53</v>
      </c>
      <c r="N717" s="1">
        <f t="shared" ref="N717" si="588">SUM(G717:M717)</f>
        <v>1731662.09</v>
      </c>
    </row>
    <row r="718" spans="1:14" ht="15" x14ac:dyDescent="0.25">
      <c r="A718" s="3" t="s">
        <v>100</v>
      </c>
      <c r="B718" s="3" t="s">
        <v>605</v>
      </c>
      <c r="C718" s="6" t="s">
        <v>201</v>
      </c>
      <c r="D718" s="6" t="s">
        <v>697</v>
      </c>
      <c r="E718" s="17"/>
      <c r="F718" s="17">
        <v>839.5</v>
      </c>
      <c r="G718" s="8">
        <v>629.93955926146521</v>
      </c>
      <c r="H718" s="8">
        <v>32.153662894580108</v>
      </c>
      <c r="I718" s="8">
        <v>0</v>
      </c>
      <c r="J718" s="8">
        <v>26.196902918403811</v>
      </c>
      <c r="K718" s="8">
        <v>0</v>
      </c>
      <c r="L718" s="8">
        <v>0</v>
      </c>
      <c r="M718" s="8">
        <v>1374.4401786777844</v>
      </c>
      <c r="N718" s="1">
        <f t="shared" ref="G718:N718" si="589">N717/$F718</f>
        <v>2062.7303037522338</v>
      </c>
    </row>
    <row r="719" spans="1:14" ht="15" x14ac:dyDescent="0.25">
      <c r="A719" s="3" t="str">
        <f>A718</f>
        <v>2515</v>
      </c>
      <c r="B719" s="3" t="str">
        <f t="shared" ref="B719" si="590">B718</f>
        <v>MORGAWIGGINS RE-5</v>
      </c>
      <c r="C719" s="6" t="str">
        <f t="shared" ref="C719" si="591">C718</f>
        <v xml:space="preserve">$ </v>
      </c>
      <c r="D719" s="6" t="s">
        <v>698</v>
      </c>
      <c r="F719" s="17">
        <v>862</v>
      </c>
      <c r="G719" s="8">
        <v>613.49682134570764</v>
      </c>
      <c r="H719" s="8">
        <v>31.314385150812065</v>
      </c>
      <c r="I719" s="8">
        <v>0</v>
      </c>
      <c r="J719" s="8">
        <v>25.513109048723898</v>
      </c>
      <c r="K719" s="8">
        <v>0</v>
      </c>
      <c r="L719" s="8">
        <v>0</v>
      </c>
      <c r="M719" s="8">
        <v>1338.5644199535964</v>
      </c>
      <c r="N719" s="1">
        <f t="shared" ref="G719:N719" si="592">N717/$F719</f>
        <v>2008.8887354988401</v>
      </c>
    </row>
    <row r="720" spans="1:14" s="19" customFormat="1" x14ac:dyDescent="0.2">
      <c r="A720" s="3" t="s">
        <v>100</v>
      </c>
      <c r="B720" s="3" t="s">
        <v>605</v>
      </c>
      <c r="C720" s="17" t="s">
        <v>200</v>
      </c>
      <c r="D720" s="2" t="s">
        <v>199</v>
      </c>
      <c r="E720" s="17"/>
      <c r="F720" s="17"/>
      <c r="G720" s="18">
        <v>2.9844661366287424</v>
      </c>
      <c r="H720" s="18">
        <v>0.15233448458127435</v>
      </c>
      <c r="I720" s="18">
        <v>0</v>
      </c>
      <c r="J720" s="18">
        <v>0.12411312878363873</v>
      </c>
      <c r="K720" s="18">
        <v>0</v>
      </c>
      <c r="L720" s="18">
        <v>0</v>
      </c>
      <c r="M720" s="18">
        <v>6.5116884783278479</v>
      </c>
      <c r="N720" s="18">
        <f>(N717/IC!H717)*100</f>
        <v>9.772602228321503</v>
      </c>
    </row>
    <row r="721" spans="1:14" x14ac:dyDescent="0.2">
      <c r="A721" s="11" t="s">
        <v>100</v>
      </c>
      <c r="B721" s="11" t="s">
        <v>605</v>
      </c>
      <c r="C721" s="6"/>
      <c r="D721" s="6"/>
      <c r="E721" s="17"/>
      <c r="F721" s="17"/>
      <c r="G721" s="8"/>
      <c r="H721" s="8"/>
      <c r="I721" s="8"/>
      <c r="J721" s="8"/>
      <c r="K721" s="8"/>
      <c r="L721" s="8"/>
      <c r="M721" s="8"/>
      <c r="N721" s="8"/>
    </row>
    <row r="722" spans="1:14" s="16" customFormat="1" x14ac:dyDescent="0.2">
      <c r="A722" s="11" t="s">
        <v>60</v>
      </c>
      <c r="B722" s="11" t="s">
        <v>606</v>
      </c>
      <c r="C722" s="22"/>
      <c r="D722" s="23" t="s">
        <v>294</v>
      </c>
      <c r="E722" s="22" t="s">
        <v>299</v>
      </c>
      <c r="F722" s="20"/>
      <c r="G722" s="13"/>
      <c r="H722" s="13"/>
      <c r="I722" s="13"/>
      <c r="J722" s="13"/>
      <c r="K722" s="13"/>
      <c r="L722" s="13"/>
      <c r="M722" s="13"/>
      <c r="N722" s="13"/>
    </row>
    <row r="723" spans="1:14" s="16" customFormat="1" ht="15" x14ac:dyDescent="0.25">
      <c r="A723" s="3" t="s">
        <v>60</v>
      </c>
      <c r="B723" s="3" t="s">
        <v>606</v>
      </c>
      <c r="C723" s="14" t="s">
        <v>201</v>
      </c>
      <c r="D723" s="15" t="s">
        <v>202</v>
      </c>
      <c r="G723" s="1">
        <v>11888737.48</v>
      </c>
      <c r="H723" s="1">
        <v>125966.9</v>
      </c>
      <c r="I723" s="1">
        <v>0</v>
      </c>
      <c r="J723" s="1">
        <v>8874.2800000000007</v>
      </c>
      <c r="K723" s="1">
        <v>0</v>
      </c>
      <c r="L723" s="1">
        <v>51068.9</v>
      </c>
      <c r="M723" s="1">
        <v>2285007.61</v>
      </c>
      <c r="N723" s="1">
        <f t="shared" ref="N723" si="593">SUM(G723:M723)</f>
        <v>14359655.17</v>
      </c>
    </row>
    <row r="724" spans="1:14" ht="15" x14ac:dyDescent="0.25">
      <c r="A724" s="3" t="s">
        <v>60</v>
      </c>
      <c r="B724" s="3" t="s">
        <v>606</v>
      </c>
      <c r="C724" s="6" t="s">
        <v>201</v>
      </c>
      <c r="D724" s="6" t="s">
        <v>697</v>
      </c>
      <c r="E724" s="17"/>
      <c r="F724" s="17">
        <v>1435.1</v>
      </c>
      <c r="G724" s="8">
        <v>8284.2571806842734</v>
      </c>
      <c r="H724" s="8">
        <v>87.775695073514044</v>
      </c>
      <c r="I724" s="8">
        <v>0</v>
      </c>
      <c r="J724" s="8">
        <v>6.1837363249947748</v>
      </c>
      <c r="K724" s="8">
        <v>0</v>
      </c>
      <c r="L724" s="8">
        <v>35.585603790676615</v>
      </c>
      <c r="M724" s="8">
        <v>1592.2288411957354</v>
      </c>
      <c r="N724" s="1">
        <f t="shared" ref="G724:N724" si="594">N723/$F724</f>
        <v>10006.031057069195</v>
      </c>
    </row>
    <row r="725" spans="1:14" ht="15" x14ac:dyDescent="0.25">
      <c r="A725" s="3" t="str">
        <f>A724</f>
        <v>2520</v>
      </c>
      <c r="B725" s="3" t="str">
        <f t="shared" ref="B725" si="595">B724</f>
        <v>OTEROEAST OTERO R</v>
      </c>
      <c r="C725" s="6" t="str">
        <f t="shared" ref="C725" si="596">C724</f>
        <v xml:space="preserve">$ </v>
      </c>
      <c r="D725" s="6" t="s">
        <v>698</v>
      </c>
      <c r="F725" s="17">
        <v>1356</v>
      </c>
      <c r="G725" s="8">
        <v>8767.5055162241897</v>
      </c>
      <c r="H725" s="8">
        <v>92.895943952802355</v>
      </c>
      <c r="I725" s="8">
        <v>0</v>
      </c>
      <c r="J725" s="8">
        <v>6.5444542772861363</v>
      </c>
      <c r="K725" s="8">
        <v>0</v>
      </c>
      <c r="L725" s="8">
        <v>37.661430678466076</v>
      </c>
      <c r="M725" s="8">
        <v>1685.1088569321532</v>
      </c>
      <c r="N725" s="1">
        <f t="shared" ref="G725:N725" si="597">N723/$F725</f>
        <v>10589.716202064898</v>
      </c>
    </row>
    <row r="726" spans="1:14" s="19" customFormat="1" x14ac:dyDescent="0.2">
      <c r="A726" s="3" t="s">
        <v>60</v>
      </c>
      <c r="B726" s="3" t="s">
        <v>606</v>
      </c>
      <c r="C726" s="17" t="s">
        <v>200</v>
      </c>
      <c r="D726" s="2" t="s">
        <v>199</v>
      </c>
      <c r="E726" s="17"/>
      <c r="F726" s="17"/>
      <c r="G726" s="18">
        <v>48.598533364353806</v>
      </c>
      <c r="H726" s="18">
        <v>0.51492486925148417</v>
      </c>
      <c r="I726" s="18">
        <v>0</v>
      </c>
      <c r="J726" s="18">
        <v>3.6276096884983761E-2</v>
      </c>
      <c r="K726" s="18">
        <v>0</v>
      </c>
      <c r="L726" s="18">
        <v>0.20875838537994601</v>
      </c>
      <c r="M726" s="18">
        <v>9.3406064991509385</v>
      </c>
      <c r="N726" s="18">
        <f>(N723/IC!H723)*100</f>
        <v>58.699099215021157</v>
      </c>
    </row>
    <row r="727" spans="1:14" x14ac:dyDescent="0.2">
      <c r="A727" s="11" t="s">
        <v>60</v>
      </c>
      <c r="B727" s="11" t="s">
        <v>606</v>
      </c>
      <c r="C727" s="6"/>
      <c r="D727" s="6"/>
      <c r="E727" s="17"/>
      <c r="F727" s="17"/>
      <c r="G727" s="8"/>
      <c r="H727" s="8"/>
      <c r="I727" s="8"/>
      <c r="J727" s="8"/>
      <c r="K727" s="8"/>
      <c r="L727" s="8"/>
      <c r="M727" s="8"/>
      <c r="N727" s="8"/>
    </row>
    <row r="728" spans="1:14" s="16" customFormat="1" x14ac:dyDescent="0.2">
      <c r="A728" s="11" t="s">
        <v>63</v>
      </c>
      <c r="B728" s="11" t="s">
        <v>607</v>
      </c>
      <c r="C728" s="22"/>
      <c r="D728" s="23" t="s">
        <v>294</v>
      </c>
      <c r="E728" s="22" t="s">
        <v>298</v>
      </c>
      <c r="F728" s="20"/>
      <c r="G728" s="13"/>
      <c r="H728" s="13"/>
      <c r="I728" s="13"/>
      <c r="J728" s="13"/>
      <c r="K728" s="13"/>
      <c r="L728" s="13"/>
      <c r="M728" s="13"/>
      <c r="N728" s="13"/>
    </row>
    <row r="729" spans="1:14" s="16" customFormat="1" ht="15" x14ac:dyDescent="0.25">
      <c r="A729" s="3" t="s">
        <v>63</v>
      </c>
      <c r="B729" s="3" t="s">
        <v>607</v>
      </c>
      <c r="C729" s="14" t="s">
        <v>201</v>
      </c>
      <c r="D729" s="15" t="s">
        <v>202</v>
      </c>
      <c r="G729" s="1">
        <v>6552318.0499999998</v>
      </c>
      <c r="H729" s="1">
        <v>43663</v>
      </c>
      <c r="I729" s="1">
        <v>0</v>
      </c>
      <c r="J729" s="1">
        <v>10032.299999999999</v>
      </c>
      <c r="K729" s="1">
        <v>0</v>
      </c>
      <c r="L729" s="1">
        <v>40929.97</v>
      </c>
      <c r="M729" s="1">
        <v>10083867.280000001</v>
      </c>
      <c r="N729" s="1">
        <f t="shared" ref="N729" si="598">SUM(G729:M729)</f>
        <v>16730810.600000001</v>
      </c>
    </row>
    <row r="730" spans="1:14" ht="15" x14ac:dyDescent="0.25">
      <c r="A730" s="3" t="s">
        <v>63</v>
      </c>
      <c r="B730" s="3" t="s">
        <v>607</v>
      </c>
      <c r="C730" s="6" t="s">
        <v>201</v>
      </c>
      <c r="D730" s="6" t="s">
        <v>697</v>
      </c>
      <c r="E730" s="17"/>
      <c r="F730" s="17">
        <v>738.8</v>
      </c>
      <c r="G730" s="8">
        <v>8868.86579588522</v>
      </c>
      <c r="H730" s="8">
        <v>59.099891716296703</v>
      </c>
      <c r="I730" s="8">
        <v>0</v>
      </c>
      <c r="J730" s="8">
        <v>13.579182458040064</v>
      </c>
      <c r="K730" s="8">
        <v>0</v>
      </c>
      <c r="L730" s="8">
        <v>55.400609095831079</v>
      </c>
      <c r="M730" s="8">
        <v>13648.981158635628</v>
      </c>
      <c r="N730" s="1">
        <f t="shared" ref="G730:N730" si="599">N729/$F730</f>
        <v>22645.926637791017</v>
      </c>
    </row>
    <row r="731" spans="1:14" ht="15" x14ac:dyDescent="0.25">
      <c r="A731" s="3" t="str">
        <f>A730</f>
        <v>2530</v>
      </c>
      <c r="B731" s="3" t="str">
        <f t="shared" ref="B731" si="600">B730</f>
        <v>OTEROROCKY FORD R</v>
      </c>
      <c r="C731" s="6" t="str">
        <f t="shared" ref="C731" si="601">C730</f>
        <v xml:space="preserve">$ </v>
      </c>
      <c r="D731" s="6" t="s">
        <v>698</v>
      </c>
      <c r="F731" s="17">
        <v>632</v>
      </c>
      <c r="G731" s="8">
        <v>10367.591851265823</v>
      </c>
      <c r="H731" s="8">
        <v>69.087025316455694</v>
      </c>
      <c r="I731" s="8">
        <v>0</v>
      </c>
      <c r="J731" s="8">
        <v>15.873892405063289</v>
      </c>
      <c r="K731" s="8">
        <v>0</v>
      </c>
      <c r="L731" s="8">
        <v>64.762610759493668</v>
      </c>
      <c r="M731" s="8">
        <v>15955.486202531647</v>
      </c>
      <c r="N731" s="1">
        <f t="shared" ref="G731:N731" si="602">N729/$F731</f>
        <v>26472.801582278484</v>
      </c>
    </row>
    <row r="732" spans="1:14" s="19" customFormat="1" x14ac:dyDescent="0.2">
      <c r="A732" s="3" t="s">
        <v>63</v>
      </c>
      <c r="B732" s="3" t="s">
        <v>607</v>
      </c>
      <c r="C732" s="17" t="s">
        <v>200</v>
      </c>
      <c r="D732" s="2" t="s">
        <v>199</v>
      </c>
      <c r="E732" s="17"/>
      <c r="F732" s="17"/>
      <c r="G732" s="18">
        <v>30.658899796103221</v>
      </c>
      <c r="H732" s="18">
        <v>0.20430319950620454</v>
      </c>
      <c r="I732" s="18">
        <v>0</v>
      </c>
      <c r="J732" s="18">
        <v>4.6942055937661077E-2</v>
      </c>
      <c r="K732" s="18">
        <v>0</v>
      </c>
      <c r="L732" s="18">
        <v>0.19151510035254027</v>
      </c>
      <c r="M732" s="18">
        <v>47.183343991478552</v>
      </c>
      <c r="N732" s="18">
        <f>(N729/IC!H729)*100</f>
        <v>78.285004143378188</v>
      </c>
    </row>
    <row r="733" spans="1:14" x14ac:dyDescent="0.2">
      <c r="A733" s="11" t="s">
        <v>63</v>
      </c>
      <c r="B733" s="11" t="s">
        <v>607</v>
      </c>
      <c r="C733" s="6"/>
      <c r="D733" s="6"/>
      <c r="E733" s="17"/>
      <c r="F733" s="17"/>
      <c r="G733" s="8"/>
      <c r="H733" s="8"/>
      <c r="I733" s="8"/>
      <c r="J733" s="8"/>
      <c r="K733" s="8"/>
      <c r="L733" s="8"/>
      <c r="M733" s="8"/>
      <c r="N733" s="8"/>
    </row>
    <row r="734" spans="1:14" s="16" customFormat="1" x14ac:dyDescent="0.2">
      <c r="A734" s="11" t="s">
        <v>147</v>
      </c>
      <c r="B734" s="11" t="s">
        <v>608</v>
      </c>
      <c r="C734" s="22"/>
      <c r="D734" s="23" t="s">
        <v>294</v>
      </c>
      <c r="E734" s="22" t="s">
        <v>297</v>
      </c>
      <c r="F734" s="20"/>
      <c r="G734" s="13"/>
      <c r="H734" s="13"/>
      <c r="I734" s="13"/>
      <c r="J734" s="13"/>
      <c r="K734" s="13"/>
      <c r="L734" s="13"/>
      <c r="M734" s="13"/>
      <c r="N734" s="13"/>
    </row>
    <row r="735" spans="1:14" s="16" customFormat="1" ht="15" x14ac:dyDescent="0.25">
      <c r="A735" s="3" t="s">
        <v>147</v>
      </c>
      <c r="B735" s="3" t="s">
        <v>608</v>
      </c>
      <c r="C735" s="14" t="s">
        <v>201</v>
      </c>
      <c r="D735" s="15" t="s">
        <v>202</v>
      </c>
      <c r="G735" s="1">
        <v>2493069.0099999998</v>
      </c>
      <c r="H735" s="1">
        <v>9285</v>
      </c>
      <c r="I735" s="1">
        <v>0</v>
      </c>
      <c r="J735" s="1">
        <v>1543.28</v>
      </c>
      <c r="K735" s="1">
        <v>0</v>
      </c>
      <c r="L735" s="1">
        <v>14185.58</v>
      </c>
      <c r="M735" s="1">
        <v>1179149.23</v>
      </c>
      <c r="N735" s="1">
        <f t="shared" ref="N735" si="603">SUM(G735:M735)</f>
        <v>3697232.0999999996</v>
      </c>
    </row>
    <row r="736" spans="1:14" ht="15" x14ac:dyDescent="0.25">
      <c r="A736" s="3" t="s">
        <v>147</v>
      </c>
      <c r="B736" s="3" t="s">
        <v>608</v>
      </c>
      <c r="C736" s="6" t="s">
        <v>201</v>
      </c>
      <c r="D736" s="6" t="s">
        <v>697</v>
      </c>
      <c r="E736" s="17"/>
      <c r="F736" s="17">
        <v>163</v>
      </c>
      <c r="G736" s="8">
        <v>15294.901901840489</v>
      </c>
      <c r="H736" s="8">
        <v>56.963190184049083</v>
      </c>
      <c r="I736" s="8">
        <v>0</v>
      </c>
      <c r="J736" s="8">
        <v>9.4679754601227</v>
      </c>
      <c r="K736" s="8">
        <v>0</v>
      </c>
      <c r="L736" s="8">
        <v>87.028098159509199</v>
      </c>
      <c r="M736" s="8">
        <v>7234.0443558282204</v>
      </c>
      <c r="N736" s="1">
        <f t="shared" ref="G736:N736" si="604">N735/$F736</f>
        <v>22682.405521472392</v>
      </c>
    </row>
    <row r="737" spans="1:14" ht="15" x14ac:dyDescent="0.25">
      <c r="A737" s="3" t="str">
        <f>A736</f>
        <v>2535</v>
      </c>
      <c r="B737" s="3" t="str">
        <f t="shared" ref="B737" si="605">B736</f>
        <v>OTEROMANZANOLA 3J</v>
      </c>
      <c r="C737" s="6" t="str">
        <f t="shared" ref="C737" si="606">C736</f>
        <v xml:space="preserve">$ </v>
      </c>
      <c r="D737" s="6" t="s">
        <v>698</v>
      </c>
      <c r="F737" s="17">
        <v>164</v>
      </c>
      <c r="G737" s="8">
        <v>15201.640304878047</v>
      </c>
      <c r="H737" s="8">
        <v>56.615853658536587</v>
      </c>
      <c r="I737" s="8">
        <v>0</v>
      </c>
      <c r="J737" s="8">
        <v>9.4102439024390243</v>
      </c>
      <c r="K737" s="8">
        <v>0</v>
      </c>
      <c r="L737" s="8">
        <v>86.497439024390246</v>
      </c>
      <c r="M737" s="8">
        <v>7189.9343292682925</v>
      </c>
      <c r="N737" s="1">
        <f t="shared" ref="G737:N737" si="607">N735/$F737</f>
        <v>22544.098170731704</v>
      </c>
    </row>
    <row r="738" spans="1:14" s="19" customFormat="1" x14ac:dyDescent="0.2">
      <c r="A738" s="3" t="s">
        <v>147</v>
      </c>
      <c r="B738" s="3" t="s">
        <v>608</v>
      </c>
      <c r="C738" s="17" t="s">
        <v>200</v>
      </c>
      <c r="D738" s="2" t="s">
        <v>199</v>
      </c>
      <c r="E738" s="17"/>
      <c r="F738" s="17"/>
      <c r="G738" s="18">
        <v>51.03176442485119</v>
      </c>
      <c r="H738" s="18">
        <v>0.19005889158469116</v>
      </c>
      <c r="I738" s="18">
        <v>0</v>
      </c>
      <c r="J738" s="18">
        <v>3.1590100829813908E-2</v>
      </c>
      <c r="K738" s="18">
        <v>0</v>
      </c>
      <c r="L738" s="18">
        <v>0.29037109437651731</v>
      </c>
      <c r="M738" s="18">
        <v>24.136542344291012</v>
      </c>
      <c r="N738" s="18">
        <f>(N735/IC!H735)*100</f>
        <v>75.680326855933217</v>
      </c>
    </row>
    <row r="739" spans="1:14" x14ac:dyDescent="0.2">
      <c r="A739" s="11" t="s">
        <v>147</v>
      </c>
      <c r="B739" s="11" t="s">
        <v>608</v>
      </c>
      <c r="C739" s="6"/>
      <c r="D739" s="6"/>
      <c r="E739" s="17"/>
      <c r="F739" s="17"/>
      <c r="G739" s="8"/>
      <c r="H739" s="8"/>
      <c r="I739" s="8"/>
      <c r="J739" s="8"/>
      <c r="K739" s="8"/>
      <c r="L739" s="8"/>
      <c r="M739" s="8"/>
      <c r="N739" s="8"/>
    </row>
    <row r="740" spans="1:14" s="16" customFormat="1" x14ac:dyDescent="0.2">
      <c r="A740" s="11" t="s">
        <v>139</v>
      </c>
      <c r="B740" s="11" t="s">
        <v>609</v>
      </c>
      <c r="C740" s="22"/>
      <c r="D740" s="23" t="s">
        <v>294</v>
      </c>
      <c r="E740" s="22" t="s">
        <v>296</v>
      </c>
      <c r="F740" s="20"/>
      <c r="G740" s="13"/>
      <c r="H740" s="13"/>
      <c r="I740" s="13"/>
      <c r="J740" s="13"/>
      <c r="K740" s="13"/>
      <c r="L740" s="13"/>
      <c r="M740" s="13"/>
      <c r="N740" s="13"/>
    </row>
    <row r="741" spans="1:14" s="16" customFormat="1" ht="15" x14ac:dyDescent="0.25">
      <c r="A741" s="3" t="s">
        <v>139</v>
      </c>
      <c r="B741" s="3" t="s">
        <v>609</v>
      </c>
      <c r="C741" s="14" t="s">
        <v>201</v>
      </c>
      <c r="D741" s="15" t="s">
        <v>202</v>
      </c>
      <c r="G741" s="1">
        <v>3484767.13</v>
      </c>
      <c r="H741" s="1">
        <v>35284</v>
      </c>
      <c r="I741" s="1">
        <v>0</v>
      </c>
      <c r="J741" s="1">
        <v>771.64</v>
      </c>
      <c r="K741" s="1">
        <v>0</v>
      </c>
      <c r="L741" s="1">
        <v>27693.25</v>
      </c>
      <c r="M741" s="1">
        <v>561102.68999999994</v>
      </c>
      <c r="N741" s="1">
        <f t="shared" ref="N741" si="608">SUM(G741:M741)</f>
        <v>4109618.71</v>
      </c>
    </row>
    <row r="742" spans="1:14" ht="15" x14ac:dyDescent="0.25">
      <c r="A742" s="3" t="s">
        <v>139</v>
      </c>
      <c r="B742" s="3" t="s">
        <v>609</v>
      </c>
      <c r="C742" s="6" t="s">
        <v>201</v>
      </c>
      <c r="D742" s="6" t="s">
        <v>697</v>
      </c>
      <c r="E742" s="17"/>
      <c r="F742" s="17">
        <v>375</v>
      </c>
      <c r="G742" s="8">
        <v>9292.7123466666671</v>
      </c>
      <c r="H742" s="8">
        <v>94.090666666666664</v>
      </c>
      <c r="I742" s="8">
        <v>0</v>
      </c>
      <c r="J742" s="8">
        <v>2.0577066666666668</v>
      </c>
      <c r="K742" s="8">
        <v>0</v>
      </c>
      <c r="L742" s="8">
        <v>73.848666666666674</v>
      </c>
      <c r="M742" s="8">
        <v>1496.2738399999998</v>
      </c>
      <c r="N742" s="1">
        <f t="shared" ref="G742:N742" si="609">N741/$F742</f>
        <v>10958.983226666667</v>
      </c>
    </row>
    <row r="743" spans="1:14" ht="15" x14ac:dyDescent="0.25">
      <c r="A743" s="3" t="str">
        <f>A742</f>
        <v>2540</v>
      </c>
      <c r="B743" s="3" t="str">
        <f t="shared" ref="B743" si="610">B742</f>
        <v>OTEROFOWLER R-4J</v>
      </c>
      <c r="C743" s="6" t="str">
        <f t="shared" ref="C743" si="611">C742</f>
        <v xml:space="preserve">$ </v>
      </c>
      <c r="D743" s="6" t="s">
        <v>698</v>
      </c>
      <c r="F743" s="17">
        <v>347</v>
      </c>
      <c r="G743" s="8">
        <v>10042.556570605188</v>
      </c>
      <c r="H743" s="8">
        <v>101.68299711815563</v>
      </c>
      <c r="I743" s="8">
        <v>0</v>
      </c>
      <c r="J743" s="8">
        <v>2.2237463976945246</v>
      </c>
      <c r="K743" s="8">
        <v>0</v>
      </c>
      <c r="L743" s="8">
        <v>79.807636887608069</v>
      </c>
      <c r="M743" s="8">
        <v>1617.0106340057634</v>
      </c>
      <c r="N743" s="1">
        <f t="shared" ref="G743:N743" si="612">N741/$F743</f>
        <v>11843.281585014409</v>
      </c>
    </row>
    <row r="744" spans="1:14" s="19" customFormat="1" x14ac:dyDescent="0.2">
      <c r="A744" s="3" t="s">
        <v>139</v>
      </c>
      <c r="B744" s="3" t="s">
        <v>609</v>
      </c>
      <c r="C744" s="17" t="s">
        <v>200</v>
      </c>
      <c r="D744" s="2" t="s">
        <v>199</v>
      </c>
      <c r="E744" s="17"/>
      <c r="F744" s="17"/>
      <c r="G744" s="18">
        <v>48.982564914089487</v>
      </c>
      <c r="H744" s="18">
        <v>0.49595877025755042</v>
      </c>
      <c r="I744" s="18">
        <v>0</v>
      </c>
      <c r="J744" s="18">
        <v>1.0846322000950466E-2</v>
      </c>
      <c r="K744" s="18">
        <v>0</v>
      </c>
      <c r="L744" s="18">
        <v>0.3892617110995043</v>
      </c>
      <c r="M744" s="18">
        <v>7.8869686010827449</v>
      </c>
      <c r="N744" s="18">
        <f>(N741/IC!H741)*100</f>
        <v>57.76560031853024</v>
      </c>
    </row>
    <row r="745" spans="1:14" x14ac:dyDescent="0.2">
      <c r="A745" s="3" t="s">
        <v>139</v>
      </c>
      <c r="B745" s="3" t="s">
        <v>609</v>
      </c>
      <c r="C745" s="6"/>
      <c r="D745" s="6"/>
      <c r="E745" s="17"/>
      <c r="F745" s="17"/>
      <c r="G745" s="8"/>
      <c r="H745" s="8"/>
      <c r="I745" s="8"/>
      <c r="J745" s="8"/>
      <c r="K745" s="8"/>
      <c r="L745" s="8"/>
      <c r="M745" s="8"/>
      <c r="N745" s="8"/>
    </row>
    <row r="746" spans="1:14" x14ac:dyDescent="0.2">
      <c r="A746" s="11" t="s">
        <v>28</v>
      </c>
      <c r="B746" s="11" t="s">
        <v>610</v>
      </c>
      <c r="C746" s="12"/>
      <c r="D746" s="7" t="s">
        <v>294</v>
      </c>
      <c r="E746" s="20" t="s">
        <v>295</v>
      </c>
      <c r="F746" s="20"/>
      <c r="G746" s="13"/>
      <c r="H746" s="13"/>
      <c r="I746" s="13"/>
      <c r="J746" s="13"/>
      <c r="K746" s="13"/>
      <c r="L746" s="13"/>
      <c r="M746" s="13"/>
      <c r="N746" s="13"/>
    </row>
    <row r="747" spans="1:14" s="16" customFormat="1" ht="15" x14ac:dyDescent="0.25">
      <c r="A747" s="3" t="s">
        <v>28</v>
      </c>
      <c r="B747" s="3" t="s">
        <v>610</v>
      </c>
      <c r="C747" s="14" t="s">
        <v>201</v>
      </c>
      <c r="D747" s="15" t="s">
        <v>202</v>
      </c>
      <c r="G747" s="1">
        <v>3024554.51</v>
      </c>
      <c r="H747" s="1">
        <v>28551</v>
      </c>
      <c r="I747" s="1">
        <v>17591.09</v>
      </c>
      <c r="J747" s="1">
        <v>385.82</v>
      </c>
      <c r="K747" s="1">
        <v>0</v>
      </c>
      <c r="L747" s="1">
        <v>20361.98</v>
      </c>
      <c r="M747" s="1">
        <v>313964.95</v>
      </c>
      <c r="N747" s="1">
        <f t="shared" ref="N747" si="613">SUM(G747:M747)</f>
        <v>3405409.3499999996</v>
      </c>
    </row>
    <row r="748" spans="1:14" ht="15" x14ac:dyDescent="0.25">
      <c r="A748" s="3" t="s">
        <v>28</v>
      </c>
      <c r="B748" s="3" t="s">
        <v>610</v>
      </c>
      <c r="C748" s="6" t="s">
        <v>201</v>
      </c>
      <c r="D748" s="6" t="s">
        <v>697</v>
      </c>
      <c r="E748" s="17"/>
      <c r="F748" s="17">
        <v>227.5</v>
      </c>
      <c r="G748" s="8">
        <v>13294.745098901098</v>
      </c>
      <c r="H748" s="8">
        <v>125.4989010989011</v>
      </c>
      <c r="I748" s="8">
        <v>77.323472527472532</v>
      </c>
      <c r="J748" s="8">
        <v>1.6959120879120879</v>
      </c>
      <c r="K748" s="8">
        <v>0</v>
      </c>
      <c r="L748" s="8">
        <v>89.503208791208792</v>
      </c>
      <c r="M748" s="8">
        <v>1380.0657142857144</v>
      </c>
      <c r="N748" s="1">
        <f t="shared" ref="G748:N748" si="614">N747/$F748</f>
        <v>14968.832307692306</v>
      </c>
    </row>
    <row r="749" spans="1:14" ht="15" x14ac:dyDescent="0.25">
      <c r="A749" s="3" t="str">
        <f>A748</f>
        <v>2560</v>
      </c>
      <c r="B749" s="3" t="str">
        <f t="shared" ref="B749" si="615">B748</f>
        <v>OTEROCHERAW 31</v>
      </c>
      <c r="C749" s="6" t="str">
        <f t="shared" ref="C749" si="616">C748</f>
        <v xml:space="preserve">$ </v>
      </c>
      <c r="D749" s="6" t="s">
        <v>698</v>
      </c>
      <c r="F749" s="17">
        <v>228</v>
      </c>
      <c r="G749" s="8">
        <v>13265.589956140349</v>
      </c>
      <c r="H749" s="8">
        <v>125.22368421052632</v>
      </c>
      <c r="I749" s="8">
        <v>77.153903508771933</v>
      </c>
      <c r="J749" s="8">
        <v>1.6921929824561404</v>
      </c>
      <c r="K749" s="8">
        <v>0</v>
      </c>
      <c r="L749" s="8">
        <v>89.306929824561408</v>
      </c>
      <c r="M749" s="8">
        <v>1377.039254385965</v>
      </c>
      <c r="N749" s="1">
        <f t="shared" ref="G749:N749" si="617">N747/$F749</f>
        <v>14936.005921052631</v>
      </c>
    </row>
    <row r="750" spans="1:14" s="19" customFormat="1" x14ac:dyDescent="0.2">
      <c r="A750" s="3" t="s">
        <v>28</v>
      </c>
      <c r="B750" s="3" t="s">
        <v>610</v>
      </c>
      <c r="C750" s="17" t="s">
        <v>200</v>
      </c>
      <c r="D750" s="2" t="s">
        <v>199</v>
      </c>
      <c r="E750" s="17"/>
      <c r="F750" s="17"/>
      <c r="G750" s="18">
        <v>69.444150019106502</v>
      </c>
      <c r="H750" s="18">
        <v>0.65553453265271444</v>
      </c>
      <c r="I750" s="18">
        <v>0.4038936276138082</v>
      </c>
      <c r="J750" s="18">
        <v>8.8584754785496229E-3</v>
      </c>
      <c r="K750" s="18">
        <v>0</v>
      </c>
      <c r="L750" s="18">
        <v>0.4675136087416874</v>
      </c>
      <c r="M750" s="18">
        <v>7.2086745391609002</v>
      </c>
      <c r="N750" s="18">
        <f>(N747/IC!H747)*100</f>
        <v>78.188624802754148</v>
      </c>
    </row>
    <row r="751" spans="1:14" x14ac:dyDescent="0.2">
      <c r="A751" s="3" t="s">
        <v>28</v>
      </c>
      <c r="B751" s="3" t="s">
        <v>610</v>
      </c>
      <c r="C751" s="6"/>
      <c r="D751" s="6"/>
      <c r="E751" s="17"/>
      <c r="F751" s="17"/>
      <c r="G751" s="8"/>
      <c r="H751" s="8"/>
      <c r="I751" s="8"/>
      <c r="J751" s="8"/>
      <c r="K751" s="8"/>
      <c r="L751" s="8"/>
      <c r="M751" s="8"/>
      <c r="N751" s="8"/>
    </row>
    <row r="752" spans="1:14" x14ac:dyDescent="0.2">
      <c r="A752" s="11" t="s">
        <v>135</v>
      </c>
      <c r="B752" s="11" t="s">
        <v>611</v>
      </c>
      <c r="C752" s="12"/>
      <c r="D752" s="7" t="s">
        <v>294</v>
      </c>
      <c r="E752" s="20" t="s">
        <v>293</v>
      </c>
      <c r="F752" s="20"/>
      <c r="G752" s="13"/>
      <c r="H752" s="13"/>
      <c r="I752" s="13"/>
      <c r="J752" s="13"/>
      <c r="K752" s="13"/>
      <c r="L752" s="13"/>
      <c r="M752" s="13"/>
      <c r="N752" s="13"/>
    </row>
    <row r="753" spans="1:14" s="16" customFormat="1" ht="15" x14ac:dyDescent="0.25">
      <c r="A753" s="3" t="s">
        <v>135</v>
      </c>
      <c r="B753" s="3" t="s">
        <v>611</v>
      </c>
      <c r="C753" s="14" t="s">
        <v>201</v>
      </c>
      <c r="D753" s="15" t="s">
        <v>202</v>
      </c>
      <c r="G753" s="1">
        <v>3410723.46</v>
      </c>
      <c r="H753" s="1">
        <v>18216</v>
      </c>
      <c r="I753" s="1">
        <v>0</v>
      </c>
      <c r="J753" s="1">
        <v>0</v>
      </c>
      <c r="K753" s="1">
        <v>0</v>
      </c>
      <c r="L753" s="1">
        <v>13193.36</v>
      </c>
      <c r="M753" s="1">
        <v>633326.3600000001</v>
      </c>
      <c r="N753" s="1">
        <f t="shared" ref="N753" si="618">SUM(G753:M753)</f>
        <v>4075459.1799999997</v>
      </c>
    </row>
    <row r="754" spans="1:14" ht="15" x14ac:dyDescent="0.25">
      <c r="A754" s="3" t="s">
        <v>135</v>
      </c>
      <c r="B754" s="3" t="s">
        <v>611</v>
      </c>
      <c r="C754" s="6" t="s">
        <v>201</v>
      </c>
      <c r="D754" s="6" t="s">
        <v>697</v>
      </c>
      <c r="E754" s="17"/>
      <c r="F754" s="17">
        <v>320.3</v>
      </c>
      <c r="G754" s="8">
        <v>10648.527817670933</v>
      </c>
      <c r="H754" s="8">
        <v>56.87168279737746</v>
      </c>
      <c r="I754" s="8">
        <v>0</v>
      </c>
      <c r="J754" s="8">
        <v>0</v>
      </c>
      <c r="K754" s="8">
        <v>0</v>
      </c>
      <c r="L754" s="8">
        <v>41.190633780830474</v>
      </c>
      <c r="M754" s="8">
        <v>1977.2911645332504</v>
      </c>
      <c r="N754" s="1">
        <f t="shared" ref="G754:N754" si="619">N753/$F754</f>
        <v>12723.881298782389</v>
      </c>
    </row>
    <row r="755" spans="1:14" ht="15" x14ac:dyDescent="0.25">
      <c r="A755" s="3" t="str">
        <f>A754</f>
        <v>2570</v>
      </c>
      <c r="B755" s="3" t="str">
        <f t="shared" ref="B755" si="620">B754</f>
        <v>OTEROSWINK 33</v>
      </c>
      <c r="C755" s="6" t="str">
        <f t="shared" ref="C755" si="621">C754</f>
        <v xml:space="preserve">$ </v>
      </c>
      <c r="D755" s="6" t="s">
        <v>698</v>
      </c>
      <c r="F755" s="17">
        <v>314</v>
      </c>
      <c r="G755" s="8">
        <v>10862.176624203821</v>
      </c>
      <c r="H755" s="8">
        <v>58.012738853503187</v>
      </c>
      <c r="I755" s="8">
        <v>0</v>
      </c>
      <c r="J755" s="8">
        <v>0</v>
      </c>
      <c r="K755" s="8">
        <v>0</v>
      </c>
      <c r="L755" s="8">
        <v>42.01707006369427</v>
      </c>
      <c r="M755" s="8">
        <v>2016.962929936306</v>
      </c>
      <c r="N755" s="1">
        <f t="shared" ref="G755:N755" si="622">N753/$F755</f>
        <v>12979.169363057325</v>
      </c>
    </row>
    <row r="756" spans="1:14" s="19" customFormat="1" x14ac:dyDescent="0.2">
      <c r="A756" s="3" t="s">
        <v>135</v>
      </c>
      <c r="B756" s="3" t="s">
        <v>611</v>
      </c>
      <c r="C756" s="17" t="s">
        <v>200</v>
      </c>
      <c r="D756" s="2" t="s">
        <v>199</v>
      </c>
      <c r="E756" s="17"/>
      <c r="F756" s="17"/>
      <c r="G756" s="18">
        <v>57.071174935976849</v>
      </c>
      <c r="H756" s="18">
        <v>0.30480586738443882</v>
      </c>
      <c r="I756" s="18">
        <v>0</v>
      </c>
      <c r="J756" s="18">
        <v>0</v>
      </c>
      <c r="K756" s="18">
        <v>0</v>
      </c>
      <c r="L756" s="18">
        <v>0.22076271072217607</v>
      </c>
      <c r="M756" s="18">
        <v>10.597364432215052</v>
      </c>
      <c r="N756" s="18">
        <f>(N753/IC!H753)*100</f>
        <v>68.194107946298502</v>
      </c>
    </row>
    <row r="757" spans="1:14" x14ac:dyDescent="0.2">
      <c r="A757" s="3" t="s">
        <v>135</v>
      </c>
      <c r="B757" s="3" t="s">
        <v>611</v>
      </c>
      <c r="C757" s="6"/>
      <c r="D757" s="6"/>
      <c r="E757" s="17"/>
      <c r="F757" s="17"/>
      <c r="G757" s="8"/>
      <c r="H757" s="8"/>
      <c r="I757" s="8"/>
      <c r="J757" s="8"/>
      <c r="K757" s="8"/>
      <c r="L757" s="8"/>
      <c r="M757" s="8"/>
      <c r="N757" s="8"/>
    </row>
    <row r="758" spans="1:14" x14ac:dyDescent="0.2">
      <c r="A758" s="11" t="s">
        <v>148</v>
      </c>
      <c r="B758" s="11" t="s">
        <v>612</v>
      </c>
      <c r="C758" s="12"/>
      <c r="D758" s="7" t="s">
        <v>291</v>
      </c>
      <c r="E758" s="20" t="s">
        <v>292</v>
      </c>
      <c r="F758" s="20"/>
      <c r="G758" s="13"/>
      <c r="H758" s="13"/>
      <c r="I758" s="13"/>
      <c r="J758" s="13"/>
      <c r="K758" s="13"/>
      <c r="L758" s="13"/>
      <c r="M758" s="13"/>
      <c r="N758" s="13"/>
    </row>
    <row r="759" spans="1:14" s="16" customFormat="1" ht="15" x14ac:dyDescent="0.25">
      <c r="A759" s="3" t="s">
        <v>148</v>
      </c>
      <c r="B759" s="3" t="s">
        <v>612</v>
      </c>
      <c r="C759" s="14" t="s">
        <v>201</v>
      </c>
      <c r="D759" s="15" t="s">
        <v>202</v>
      </c>
      <c r="G759" s="1">
        <v>1426092.72</v>
      </c>
      <c r="H759" s="1">
        <v>12989</v>
      </c>
      <c r="I759" s="1">
        <v>0</v>
      </c>
      <c r="J759" s="1">
        <v>5015.66</v>
      </c>
      <c r="K759" s="1">
        <v>0</v>
      </c>
      <c r="L759" s="1">
        <v>7563.75</v>
      </c>
      <c r="M759" s="1">
        <v>212674.34</v>
      </c>
      <c r="N759" s="1">
        <f t="shared" ref="N759" si="623">SUM(G759:M759)</f>
        <v>1664335.47</v>
      </c>
    </row>
    <row r="760" spans="1:14" ht="15" x14ac:dyDescent="0.25">
      <c r="A760" s="3" t="s">
        <v>148</v>
      </c>
      <c r="B760" s="3" t="s">
        <v>612</v>
      </c>
      <c r="C760" s="6" t="s">
        <v>201</v>
      </c>
      <c r="D760" s="6" t="s">
        <v>697</v>
      </c>
      <c r="E760" s="17"/>
      <c r="F760" s="17">
        <v>171.8</v>
      </c>
      <c r="G760" s="8">
        <v>8300.888940628638</v>
      </c>
      <c r="H760" s="8">
        <v>75.605355064027933</v>
      </c>
      <c r="I760" s="8">
        <v>0</v>
      </c>
      <c r="J760" s="8">
        <v>29.194761350407447</v>
      </c>
      <c r="K760" s="8">
        <v>0</v>
      </c>
      <c r="L760" s="8">
        <v>44.026484284051222</v>
      </c>
      <c r="M760" s="8">
        <v>1237.9181606519207</v>
      </c>
      <c r="N760" s="1">
        <f t="shared" ref="G760:N760" si="624">N759/$F760</f>
        <v>9687.6337019790444</v>
      </c>
    </row>
    <row r="761" spans="1:14" ht="15" x14ac:dyDescent="0.25">
      <c r="A761" s="3" t="str">
        <f>A760</f>
        <v>2580</v>
      </c>
      <c r="B761" s="3" t="str">
        <f t="shared" ref="B761" si="625">B760</f>
        <v>OURAYOURAY R-1</v>
      </c>
      <c r="C761" s="6" t="str">
        <f t="shared" ref="C761" si="626">C760</f>
        <v xml:space="preserve">$ </v>
      </c>
      <c r="D761" s="6" t="s">
        <v>698</v>
      </c>
      <c r="F761" s="17">
        <v>177</v>
      </c>
      <c r="G761" s="8">
        <v>8057.021016949152</v>
      </c>
      <c r="H761" s="8">
        <v>73.384180790960457</v>
      </c>
      <c r="I761" s="8">
        <v>0</v>
      </c>
      <c r="J761" s="8">
        <v>28.337062146892656</v>
      </c>
      <c r="K761" s="8">
        <v>0</v>
      </c>
      <c r="L761" s="8">
        <v>42.733050847457626</v>
      </c>
      <c r="M761" s="8">
        <v>1201.5499435028248</v>
      </c>
      <c r="N761" s="1">
        <f t="shared" ref="G761:N761" si="627">N759/$F761</f>
        <v>9403.0252542372873</v>
      </c>
    </row>
    <row r="762" spans="1:14" s="19" customFormat="1" x14ac:dyDescent="0.2">
      <c r="A762" s="3" t="s">
        <v>148</v>
      </c>
      <c r="B762" s="3" t="s">
        <v>612</v>
      </c>
      <c r="C762" s="17" t="s">
        <v>200</v>
      </c>
      <c r="D762" s="2" t="s">
        <v>199</v>
      </c>
      <c r="E762" s="17"/>
      <c r="F762" s="17"/>
      <c r="G762" s="18">
        <v>30.20848888713919</v>
      </c>
      <c r="H762" s="18">
        <v>0.27514204136393811</v>
      </c>
      <c r="I762" s="18">
        <v>0</v>
      </c>
      <c r="J762" s="18">
        <v>0.10624520218549925</v>
      </c>
      <c r="K762" s="18">
        <v>0</v>
      </c>
      <c r="L762" s="18">
        <v>0.16022061862856929</v>
      </c>
      <c r="M762" s="18">
        <v>4.5050159406673513</v>
      </c>
      <c r="N762" s="18">
        <f>(N759/IC!H759)*100</f>
        <v>35.25511268998455</v>
      </c>
    </row>
    <row r="763" spans="1:14" x14ac:dyDescent="0.2">
      <c r="A763" s="3" t="s">
        <v>148</v>
      </c>
      <c r="B763" s="3" t="s">
        <v>612</v>
      </c>
      <c r="C763" s="6"/>
      <c r="D763" s="6"/>
      <c r="E763" s="17"/>
      <c r="F763" s="17"/>
      <c r="G763" s="8"/>
      <c r="H763" s="8"/>
      <c r="I763" s="8"/>
      <c r="J763" s="8"/>
      <c r="K763" s="8"/>
      <c r="L763" s="8"/>
      <c r="M763" s="8"/>
      <c r="N763" s="8"/>
    </row>
    <row r="764" spans="1:14" x14ac:dyDescent="0.2">
      <c r="A764" s="11" t="s">
        <v>107</v>
      </c>
      <c r="B764" s="11" t="s">
        <v>613</v>
      </c>
      <c r="C764" s="12"/>
      <c r="D764" s="7" t="s">
        <v>291</v>
      </c>
      <c r="E764" s="20" t="s">
        <v>290</v>
      </c>
      <c r="F764" s="20"/>
      <c r="G764" s="13"/>
      <c r="H764" s="13"/>
      <c r="I764" s="13"/>
      <c r="J764" s="13"/>
      <c r="K764" s="13"/>
      <c r="L764" s="13"/>
      <c r="M764" s="13"/>
      <c r="N764" s="13"/>
    </row>
    <row r="765" spans="1:14" s="16" customFormat="1" ht="15" x14ac:dyDescent="0.25">
      <c r="A765" s="3" t="s">
        <v>107</v>
      </c>
      <c r="B765" s="3" t="s">
        <v>613</v>
      </c>
      <c r="C765" s="14" t="s">
        <v>201</v>
      </c>
      <c r="D765" s="15" t="s">
        <v>202</v>
      </c>
      <c r="G765" s="1">
        <v>2236422.59</v>
      </c>
      <c r="H765" s="1">
        <v>0</v>
      </c>
      <c r="I765" s="1">
        <v>0</v>
      </c>
      <c r="J765" s="1">
        <v>295</v>
      </c>
      <c r="K765" s="1">
        <v>0</v>
      </c>
      <c r="L765" s="1">
        <v>50155.040000000001</v>
      </c>
      <c r="M765" s="1">
        <v>5570899.5099999988</v>
      </c>
      <c r="N765" s="1">
        <f t="shared" ref="N765" si="628">SUM(G765:M765)</f>
        <v>7857772.1399999987</v>
      </c>
    </row>
    <row r="766" spans="1:14" ht="15" x14ac:dyDescent="0.25">
      <c r="A766" s="3" t="s">
        <v>107</v>
      </c>
      <c r="B766" s="3" t="s">
        <v>613</v>
      </c>
      <c r="C766" s="6" t="s">
        <v>201</v>
      </c>
      <c r="D766" s="6" t="s">
        <v>697</v>
      </c>
      <c r="E766" s="17"/>
      <c r="F766" s="17">
        <v>323.10000000000002</v>
      </c>
      <c r="G766" s="8">
        <v>6921.7659857629205</v>
      </c>
      <c r="H766" s="8">
        <v>0</v>
      </c>
      <c r="I766" s="8">
        <v>0</v>
      </c>
      <c r="J766" s="8">
        <v>0.91303002166511904</v>
      </c>
      <c r="K766" s="8">
        <v>0</v>
      </c>
      <c r="L766" s="8">
        <v>155.23070256886413</v>
      </c>
      <c r="M766" s="8">
        <v>17242.028814608475</v>
      </c>
      <c r="N766" s="1">
        <f t="shared" ref="G766:N766" si="629">N765/$F766</f>
        <v>24319.938532961925</v>
      </c>
    </row>
    <row r="767" spans="1:14" ht="15" x14ac:dyDescent="0.25">
      <c r="A767" s="3" t="str">
        <f>A766</f>
        <v>2590</v>
      </c>
      <c r="B767" s="3" t="str">
        <f t="shared" ref="B767" si="630">B766</f>
        <v>OURAYRIDGWAY R-2</v>
      </c>
      <c r="C767" s="6" t="str">
        <f t="shared" ref="C767" si="631">C766</f>
        <v xml:space="preserve">$ </v>
      </c>
      <c r="D767" s="6" t="s">
        <v>698</v>
      </c>
      <c r="F767" s="17">
        <v>336</v>
      </c>
      <c r="G767" s="8">
        <v>6656.0196130952372</v>
      </c>
      <c r="H767" s="8">
        <v>0</v>
      </c>
      <c r="I767" s="8">
        <v>0</v>
      </c>
      <c r="J767" s="8">
        <v>0.87797619047619047</v>
      </c>
      <c r="K767" s="8">
        <v>0</v>
      </c>
      <c r="L767" s="8">
        <v>149.27095238095239</v>
      </c>
      <c r="M767" s="8">
        <v>16580.058065476187</v>
      </c>
      <c r="N767" s="1">
        <f t="shared" ref="G767:N767" si="632">N765/$F767</f>
        <v>23386.226607142853</v>
      </c>
    </row>
    <row r="768" spans="1:14" s="19" customFormat="1" x14ac:dyDescent="0.2">
      <c r="A768" s="3" t="s">
        <v>107</v>
      </c>
      <c r="B768" s="3" t="s">
        <v>613</v>
      </c>
      <c r="C768" s="17" t="s">
        <v>200</v>
      </c>
      <c r="D768" s="2" t="s">
        <v>199</v>
      </c>
      <c r="E768" s="17"/>
      <c r="F768" s="17"/>
      <c r="G768" s="18">
        <v>15.94671434553943</v>
      </c>
      <c r="H768" s="18">
        <v>0</v>
      </c>
      <c r="I768" s="18">
        <v>0</v>
      </c>
      <c r="J768" s="18">
        <v>2.1034847139216797E-3</v>
      </c>
      <c r="K768" s="18">
        <v>0</v>
      </c>
      <c r="L768" s="18">
        <v>0.35762833886823869</v>
      </c>
      <c r="M768" s="18">
        <v>39.723057498572111</v>
      </c>
      <c r="N768" s="18">
        <f>(N765/IC!H765)*100</f>
        <v>56.029503667693703</v>
      </c>
    </row>
    <row r="769" spans="1:14" x14ac:dyDescent="0.2">
      <c r="A769" s="3" t="s">
        <v>107</v>
      </c>
      <c r="B769" s="3" t="s">
        <v>613</v>
      </c>
      <c r="C769" s="6"/>
      <c r="D769" s="6"/>
      <c r="E769" s="17"/>
      <c r="F769" s="17"/>
      <c r="G769" s="8"/>
      <c r="H769" s="8"/>
      <c r="I769" s="8"/>
      <c r="J769" s="8"/>
      <c r="K769" s="8"/>
      <c r="L769" s="8"/>
      <c r="M769" s="8"/>
      <c r="N769" s="8"/>
    </row>
    <row r="770" spans="1:14" x14ac:dyDescent="0.2">
      <c r="A770" s="11" t="s">
        <v>1</v>
      </c>
      <c r="B770" s="11" t="s">
        <v>614</v>
      </c>
      <c r="C770" s="12"/>
      <c r="D770" s="7" t="s">
        <v>288</v>
      </c>
      <c r="E770" s="20" t="s">
        <v>289</v>
      </c>
      <c r="F770" s="20"/>
      <c r="G770" s="13"/>
      <c r="H770" s="13"/>
      <c r="I770" s="13"/>
      <c r="J770" s="13"/>
      <c r="K770" s="13"/>
      <c r="L770" s="13"/>
      <c r="M770" s="13"/>
      <c r="N770" s="13"/>
    </row>
    <row r="771" spans="1:14" s="16" customFormat="1" ht="15" x14ac:dyDescent="0.25">
      <c r="A771" s="3" t="s">
        <v>1</v>
      </c>
      <c r="B771" s="3" t="s">
        <v>614</v>
      </c>
      <c r="C771" s="14" t="s">
        <v>201</v>
      </c>
      <c r="D771" s="15" t="s">
        <v>202</v>
      </c>
      <c r="G771" s="1">
        <v>4301255.29</v>
      </c>
      <c r="H771" s="1">
        <v>0</v>
      </c>
      <c r="I771" s="1">
        <v>0</v>
      </c>
      <c r="J771" s="1">
        <v>771.64</v>
      </c>
      <c r="K771" s="1">
        <v>0</v>
      </c>
      <c r="L771" s="1">
        <v>154150.53</v>
      </c>
      <c r="M771" s="1">
        <v>998281.89000000013</v>
      </c>
      <c r="N771" s="1">
        <f t="shared" ref="N771" si="633">SUM(G771:M771)</f>
        <v>5454459.3499999996</v>
      </c>
    </row>
    <row r="772" spans="1:14" ht="15" x14ac:dyDescent="0.25">
      <c r="A772" s="3" t="s">
        <v>1</v>
      </c>
      <c r="B772" s="3" t="s">
        <v>614</v>
      </c>
      <c r="C772" s="6" t="s">
        <v>201</v>
      </c>
      <c r="D772" s="6" t="s">
        <v>697</v>
      </c>
      <c r="E772" s="17"/>
      <c r="F772" s="17">
        <v>788.5</v>
      </c>
      <c r="G772" s="8">
        <v>5454.9845149017119</v>
      </c>
      <c r="H772" s="8">
        <v>0</v>
      </c>
      <c r="I772" s="8">
        <v>0</v>
      </c>
      <c r="J772" s="8">
        <v>0.9786176284083703</v>
      </c>
      <c r="K772" s="8">
        <v>0</v>
      </c>
      <c r="L772" s="8">
        <v>195.49845275840204</v>
      </c>
      <c r="M772" s="8">
        <v>1266.0518579581485</v>
      </c>
      <c r="N772" s="1">
        <f t="shared" ref="G772:N772" si="634">N771/$F772</f>
        <v>6917.5134432466702</v>
      </c>
    </row>
    <row r="773" spans="1:14" ht="15" x14ac:dyDescent="0.25">
      <c r="A773" s="3" t="str">
        <f>A772</f>
        <v>2600</v>
      </c>
      <c r="B773" s="3" t="str">
        <f t="shared" ref="B773" si="635">B772</f>
        <v>PARKPLATTE CANYO</v>
      </c>
      <c r="C773" s="6" t="str">
        <f t="shared" ref="C773" si="636">C772</f>
        <v xml:space="preserve">$ </v>
      </c>
      <c r="D773" s="6" t="s">
        <v>698</v>
      </c>
      <c r="F773" s="17">
        <v>797</v>
      </c>
      <c r="G773" s="8">
        <v>5396.8071392722713</v>
      </c>
      <c r="H773" s="8">
        <v>0</v>
      </c>
      <c r="I773" s="8">
        <v>0</v>
      </c>
      <c r="J773" s="8">
        <v>0.96818067754077786</v>
      </c>
      <c r="K773" s="8">
        <v>0</v>
      </c>
      <c r="L773" s="8">
        <v>193.41346298619825</v>
      </c>
      <c r="M773" s="8">
        <v>1252.5494228356338</v>
      </c>
      <c r="N773" s="1">
        <f t="shared" ref="G773:N773" si="637">N771/$F773</f>
        <v>6843.7382057716432</v>
      </c>
    </row>
    <row r="774" spans="1:14" s="19" customFormat="1" x14ac:dyDescent="0.2">
      <c r="A774" s="3" t="s">
        <v>1</v>
      </c>
      <c r="B774" s="3" t="s">
        <v>614</v>
      </c>
      <c r="C774" s="17" t="s">
        <v>200</v>
      </c>
      <c r="D774" s="2" t="s">
        <v>199</v>
      </c>
      <c r="E774" s="17"/>
      <c r="F774" s="17"/>
      <c r="G774" s="18">
        <v>31.933174506957592</v>
      </c>
      <c r="H774" s="18">
        <v>0</v>
      </c>
      <c r="I774" s="18">
        <v>0</v>
      </c>
      <c r="J774" s="18">
        <v>5.7287729081871705E-3</v>
      </c>
      <c r="K774" s="18">
        <v>0</v>
      </c>
      <c r="L774" s="18">
        <v>1.1444370173224478</v>
      </c>
      <c r="M774" s="18">
        <v>7.4113968251592537</v>
      </c>
      <c r="N774" s="18">
        <f>(N771/IC!H771)*100</f>
        <v>40.494737122347473</v>
      </c>
    </row>
    <row r="775" spans="1:14" x14ac:dyDescent="0.2">
      <c r="A775" s="3" t="s">
        <v>1</v>
      </c>
      <c r="B775" s="3" t="s">
        <v>614</v>
      </c>
      <c r="C775" s="6"/>
      <c r="D775" s="6"/>
      <c r="E775" s="17"/>
      <c r="F775" s="17"/>
      <c r="G775" s="8"/>
      <c r="H775" s="8"/>
      <c r="I775" s="8"/>
      <c r="J775" s="8"/>
      <c r="K775" s="8"/>
      <c r="L775" s="8"/>
      <c r="M775" s="8"/>
      <c r="N775" s="8"/>
    </row>
    <row r="776" spans="1:14" x14ac:dyDescent="0.2">
      <c r="A776" s="11" t="s">
        <v>119</v>
      </c>
      <c r="B776" s="11" t="s">
        <v>615</v>
      </c>
      <c r="C776" s="12"/>
      <c r="D776" s="7" t="s">
        <v>288</v>
      </c>
      <c r="E776" s="20" t="s">
        <v>287</v>
      </c>
      <c r="F776" s="20"/>
      <c r="G776" s="13"/>
      <c r="H776" s="13"/>
      <c r="I776" s="13"/>
      <c r="J776" s="13"/>
      <c r="K776" s="13"/>
      <c r="L776" s="13"/>
      <c r="M776" s="13"/>
      <c r="N776" s="13"/>
    </row>
    <row r="777" spans="1:14" s="16" customFormat="1" ht="15" x14ac:dyDescent="0.25">
      <c r="A777" s="3" t="s">
        <v>119</v>
      </c>
      <c r="B777" s="3" t="s">
        <v>615</v>
      </c>
      <c r="C777" s="14" t="s">
        <v>201</v>
      </c>
      <c r="D777" s="15" t="s">
        <v>202</v>
      </c>
      <c r="G777" s="1">
        <v>1014648</v>
      </c>
      <c r="H777" s="1">
        <v>0</v>
      </c>
      <c r="I777" s="1">
        <v>178630</v>
      </c>
      <c r="J777" s="1">
        <v>3086.84</v>
      </c>
      <c r="K777" s="1">
        <v>0</v>
      </c>
      <c r="L777" s="1">
        <v>38210.32</v>
      </c>
      <c r="M777" s="1">
        <v>1165442.4000000001</v>
      </c>
      <c r="N777" s="1">
        <f t="shared" ref="N777" si="638">SUM(G777:M777)</f>
        <v>2400017.5600000005</v>
      </c>
    </row>
    <row r="778" spans="1:14" ht="15" x14ac:dyDescent="0.25">
      <c r="A778" s="3" t="s">
        <v>119</v>
      </c>
      <c r="B778" s="3" t="s">
        <v>615</v>
      </c>
      <c r="C778" s="6" t="s">
        <v>201</v>
      </c>
      <c r="D778" s="6" t="s">
        <v>697</v>
      </c>
      <c r="E778" s="17"/>
      <c r="F778" s="17">
        <v>590.9</v>
      </c>
      <c r="G778" s="8">
        <v>1717.1230326620409</v>
      </c>
      <c r="H778" s="8">
        <v>0</v>
      </c>
      <c r="I778" s="8">
        <v>302.30157387036724</v>
      </c>
      <c r="J778" s="8">
        <v>5.2239634455914707</v>
      </c>
      <c r="K778" s="8">
        <v>0</v>
      </c>
      <c r="L778" s="8">
        <v>64.664613301743103</v>
      </c>
      <c r="M778" s="8">
        <v>1972.3174818074128</v>
      </c>
      <c r="N778" s="1">
        <f t="shared" ref="G778:N778" si="639">N777/$F778</f>
        <v>4061.6306650871561</v>
      </c>
    </row>
    <row r="779" spans="1:14" ht="15" x14ac:dyDescent="0.25">
      <c r="A779" s="3" t="str">
        <f>A778</f>
        <v>2610</v>
      </c>
      <c r="B779" s="3" t="str">
        <f t="shared" ref="B779" si="640">B778</f>
        <v xml:space="preserve">PARKPARK COUNTY </v>
      </c>
      <c r="C779" s="6" t="str">
        <f t="shared" ref="C779" si="641">C778</f>
        <v xml:space="preserve">$ </v>
      </c>
      <c r="D779" s="6" t="s">
        <v>698</v>
      </c>
      <c r="F779" s="17">
        <v>595</v>
      </c>
      <c r="G779" s="8">
        <v>1705.290756302521</v>
      </c>
      <c r="H779" s="8">
        <v>0</v>
      </c>
      <c r="I779" s="8">
        <v>300.218487394958</v>
      </c>
      <c r="J779" s="8">
        <v>5.1879663865546224</v>
      </c>
      <c r="K779" s="8">
        <v>0</v>
      </c>
      <c r="L779" s="8">
        <v>64.219025210084027</v>
      </c>
      <c r="M779" s="8">
        <v>1958.7267226890758</v>
      </c>
      <c r="N779" s="1">
        <f t="shared" ref="G779:N779" si="642">N777/$F779</f>
        <v>4033.6429579831943</v>
      </c>
    </row>
    <row r="780" spans="1:14" s="19" customFormat="1" x14ac:dyDescent="0.2">
      <c r="A780" s="3" t="s">
        <v>119</v>
      </c>
      <c r="B780" s="3" t="s">
        <v>615</v>
      </c>
      <c r="C780" s="17" t="s">
        <v>200</v>
      </c>
      <c r="D780" s="2" t="s">
        <v>199</v>
      </c>
      <c r="E780" s="17"/>
      <c r="F780" s="17"/>
      <c r="G780" s="18">
        <v>7.3277064029874639</v>
      </c>
      <c r="H780" s="18">
        <v>0</v>
      </c>
      <c r="I780" s="18">
        <v>1.2900515200992371</v>
      </c>
      <c r="J780" s="18">
        <v>2.2292910677395337E-2</v>
      </c>
      <c r="K780" s="18">
        <v>0</v>
      </c>
      <c r="L780" s="18">
        <v>0.27595186362580909</v>
      </c>
      <c r="M780" s="18">
        <v>8.4167314544483194</v>
      </c>
      <c r="N780" s="18">
        <f>(N777/IC!H777)*100</f>
        <v>17.332734151838228</v>
      </c>
    </row>
    <row r="781" spans="1:14" x14ac:dyDescent="0.2">
      <c r="A781" s="3" t="s">
        <v>119</v>
      </c>
      <c r="B781" s="3" t="s">
        <v>615</v>
      </c>
      <c r="C781" s="6"/>
      <c r="D781" s="6"/>
      <c r="E781" s="17"/>
      <c r="F781" s="17"/>
      <c r="G781" s="8"/>
      <c r="H781" s="8"/>
      <c r="I781" s="8"/>
      <c r="J781" s="8"/>
      <c r="K781" s="8"/>
      <c r="L781" s="8"/>
      <c r="M781" s="8"/>
      <c r="N781" s="8"/>
    </row>
    <row r="782" spans="1:14" x14ac:dyDescent="0.2">
      <c r="A782" s="11" t="s">
        <v>186</v>
      </c>
      <c r="B782" s="11" t="s">
        <v>616</v>
      </c>
      <c r="C782" s="12"/>
      <c r="D782" s="7" t="s">
        <v>285</v>
      </c>
      <c r="E782" s="20" t="s">
        <v>286</v>
      </c>
      <c r="F782" s="20"/>
      <c r="G782" s="13"/>
      <c r="H782" s="13"/>
      <c r="I782" s="13"/>
      <c r="J782" s="13"/>
      <c r="K782" s="13"/>
      <c r="L782" s="13"/>
      <c r="M782" s="13"/>
      <c r="N782" s="13"/>
    </row>
    <row r="783" spans="1:14" s="16" customFormat="1" ht="15" x14ac:dyDescent="0.25">
      <c r="A783" s="3" t="s">
        <v>186</v>
      </c>
      <c r="B783" s="3" t="s">
        <v>616</v>
      </c>
      <c r="C783" s="14" t="s">
        <v>201</v>
      </c>
      <c r="D783" s="15" t="s">
        <v>202</v>
      </c>
      <c r="G783" s="1">
        <v>3842079.73</v>
      </c>
      <c r="H783" s="1">
        <v>31267</v>
      </c>
      <c r="I783" s="1">
        <v>0</v>
      </c>
      <c r="J783" s="1">
        <v>33953.42</v>
      </c>
      <c r="K783" s="1">
        <v>0</v>
      </c>
      <c r="L783" s="1">
        <v>53741.36</v>
      </c>
      <c r="M783" s="1">
        <v>926636.8</v>
      </c>
      <c r="N783" s="1">
        <f t="shared" ref="N783" si="643">SUM(G783:M783)</f>
        <v>4887678.3099999996</v>
      </c>
    </row>
    <row r="784" spans="1:14" ht="15" x14ac:dyDescent="0.25">
      <c r="A784" s="3" t="s">
        <v>186</v>
      </c>
      <c r="B784" s="3" t="s">
        <v>616</v>
      </c>
      <c r="C784" s="6" t="s">
        <v>201</v>
      </c>
      <c r="D784" s="6" t="s">
        <v>697</v>
      </c>
      <c r="E784" s="17"/>
      <c r="F784" s="17">
        <v>594.79999999999995</v>
      </c>
      <c r="G784" s="8">
        <v>6459.4481002017492</v>
      </c>
      <c r="H784" s="8">
        <v>52.567249495628786</v>
      </c>
      <c r="I784" s="8">
        <v>0</v>
      </c>
      <c r="J784" s="8">
        <v>57.083759246805649</v>
      </c>
      <c r="K784" s="8">
        <v>0</v>
      </c>
      <c r="L784" s="8">
        <v>90.351983860121052</v>
      </c>
      <c r="M784" s="8">
        <v>1557.8964357767318</v>
      </c>
      <c r="N784" s="1">
        <f t="shared" ref="G784:N784" si="644">N783/$F784</f>
        <v>8217.3475285810364</v>
      </c>
    </row>
    <row r="785" spans="1:14" ht="15" x14ac:dyDescent="0.25">
      <c r="A785" s="3" t="str">
        <f>A784</f>
        <v>2620</v>
      </c>
      <c r="B785" s="3" t="str">
        <f t="shared" ref="B785" si="645">B784</f>
        <v>PHILLHOLYOKE RE-1</v>
      </c>
      <c r="C785" s="6" t="str">
        <f t="shared" ref="C785" si="646">C784</f>
        <v xml:space="preserve">$ </v>
      </c>
      <c r="D785" s="6" t="s">
        <v>698</v>
      </c>
      <c r="F785" s="17">
        <v>558</v>
      </c>
      <c r="G785" s="8">
        <v>6885.447544802867</v>
      </c>
      <c r="H785" s="8">
        <v>56.034050179211469</v>
      </c>
      <c r="I785" s="8">
        <v>0</v>
      </c>
      <c r="J785" s="8">
        <v>60.848422939068094</v>
      </c>
      <c r="K785" s="8">
        <v>0</v>
      </c>
      <c r="L785" s="8">
        <v>96.310681003584236</v>
      </c>
      <c r="M785" s="8">
        <v>1660.6394265232975</v>
      </c>
      <c r="N785" s="1">
        <f t="shared" ref="G785:N785" si="647">N783/$F785</f>
        <v>8759.2801254480273</v>
      </c>
    </row>
    <row r="786" spans="1:14" s="19" customFormat="1" x14ac:dyDescent="0.2">
      <c r="A786" s="3" t="s">
        <v>186</v>
      </c>
      <c r="B786" s="3" t="s">
        <v>616</v>
      </c>
      <c r="C786" s="17" t="s">
        <v>200</v>
      </c>
      <c r="D786" s="2" t="s">
        <v>199</v>
      </c>
      <c r="E786" s="17"/>
      <c r="F786" s="17"/>
      <c r="G786" s="18">
        <v>40.060085398613964</v>
      </c>
      <c r="H786" s="18">
        <v>0.32601059274698152</v>
      </c>
      <c r="I786" s="18">
        <v>0</v>
      </c>
      <c r="J786" s="18">
        <v>0.35402099913606094</v>
      </c>
      <c r="K786" s="18">
        <v>0</v>
      </c>
      <c r="L786" s="18">
        <v>0.56034325738410862</v>
      </c>
      <c r="M786" s="18">
        <v>9.6617332148644319</v>
      </c>
      <c r="N786" s="18">
        <f>(N783/IC!H783)*100</f>
        <v>50.962193462745539</v>
      </c>
    </row>
    <row r="787" spans="1:14" x14ac:dyDescent="0.2">
      <c r="A787" s="3" t="s">
        <v>186</v>
      </c>
      <c r="B787" s="3" t="s">
        <v>616</v>
      </c>
      <c r="C787" s="6"/>
      <c r="D787" s="6"/>
      <c r="E787" s="17"/>
      <c r="F787" s="17"/>
      <c r="G787" s="8"/>
      <c r="H787" s="8"/>
      <c r="I787" s="8"/>
      <c r="J787" s="8"/>
      <c r="K787" s="8"/>
      <c r="L787" s="8"/>
      <c r="M787" s="8"/>
      <c r="N787" s="8"/>
    </row>
    <row r="788" spans="1:14" x14ac:dyDescent="0.2">
      <c r="A788" s="11" t="s">
        <v>64</v>
      </c>
      <c r="B788" s="11" t="s">
        <v>617</v>
      </c>
      <c r="C788" s="12"/>
      <c r="D788" s="7" t="s">
        <v>285</v>
      </c>
      <c r="E788" s="20" t="s">
        <v>284</v>
      </c>
      <c r="F788" s="20"/>
      <c r="G788" s="13"/>
      <c r="H788" s="13"/>
      <c r="I788" s="13"/>
      <c r="J788" s="13"/>
      <c r="K788" s="13"/>
      <c r="L788" s="13"/>
      <c r="M788" s="13"/>
      <c r="N788" s="13"/>
    </row>
    <row r="789" spans="1:14" s="16" customFormat="1" ht="15" x14ac:dyDescent="0.25">
      <c r="A789" s="3" t="s">
        <v>64</v>
      </c>
      <c r="B789" s="3" t="s">
        <v>617</v>
      </c>
      <c r="C789" s="14" t="s">
        <v>201</v>
      </c>
      <c r="D789" s="15" t="s">
        <v>202</v>
      </c>
      <c r="G789" s="1">
        <v>2657646.0299999998</v>
      </c>
      <c r="H789" s="1">
        <v>27505</v>
      </c>
      <c r="I789" s="1">
        <v>0</v>
      </c>
      <c r="J789" s="1">
        <v>1157.46</v>
      </c>
      <c r="K789" s="1">
        <v>0</v>
      </c>
      <c r="L789" s="1">
        <v>37743.49</v>
      </c>
      <c r="M789" s="1">
        <v>463123.3</v>
      </c>
      <c r="N789" s="1">
        <f t="shared" ref="N789" si="648">SUM(G789:M789)</f>
        <v>3187175.28</v>
      </c>
    </row>
    <row r="790" spans="1:14" ht="15" x14ac:dyDescent="0.25">
      <c r="A790" s="3" t="s">
        <v>64</v>
      </c>
      <c r="B790" s="3" t="s">
        <v>617</v>
      </c>
      <c r="C790" s="6" t="s">
        <v>201</v>
      </c>
      <c r="D790" s="6" t="s">
        <v>697</v>
      </c>
      <c r="E790" s="17"/>
      <c r="F790" s="17">
        <v>318</v>
      </c>
      <c r="G790" s="8">
        <v>8357.3774528301874</v>
      </c>
      <c r="H790" s="8">
        <v>86.493710691823892</v>
      </c>
      <c r="I790" s="8">
        <v>0</v>
      </c>
      <c r="J790" s="8">
        <v>3.6398113207547169</v>
      </c>
      <c r="K790" s="8">
        <v>0</v>
      </c>
      <c r="L790" s="8">
        <v>118.69022012578615</v>
      </c>
      <c r="M790" s="8">
        <v>1456.3625786163523</v>
      </c>
      <c r="N790" s="1">
        <f t="shared" ref="G790:N790" si="649">N789/$F790</f>
        <v>10022.563773584905</v>
      </c>
    </row>
    <row r="791" spans="1:14" ht="15" x14ac:dyDescent="0.25">
      <c r="A791" s="3" t="str">
        <f>A790</f>
        <v>2630</v>
      </c>
      <c r="B791" s="3" t="str">
        <f t="shared" ref="B791" si="650">B790</f>
        <v>PHILLHAXTUN RE-2J</v>
      </c>
      <c r="C791" s="6" t="str">
        <f t="shared" ref="C791" si="651">C790</f>
        <v xml:space="preserve">$ </v>
      </c>
      <c r="D791" s="6" t="s">
        <v>698</v>
      </c>
      <c r="F791" s="17">
        <v>336</v>
      </c>
      <c r="G791" s="8">
        <v>7909.660803571428</v>
      </c>
      <c r="H791" s="8">
        <v>81.860119047619051</v>
      </c>
      <c r="I791" s="8">
        <v>0</v>
      </c>
      <c r="J791" s="8">
        <v>3.4448214285714287</v>
      </c>
      <c r="K791" s="8">
        <v>0</v>
      </c>
      <c r="L791" s="8">
        <v>112.33181547619047</v>
      </c>
      <c r="M791" s="8">
        <v>1378.3431547619048</v>
      </c>
      <c r="N791" s="1">
        <f t="shared" ref="G791:N791" si="652">N789/$F791</f>
        <v>9485.6407142857133</v>
      </c>
    </row>
    <row r="792" spans="1:14" s="19" customFormat="1" x14ac:dyDescent="0.2">
      <c r="A792" s="3" t="s">
        <v>64</v>
      </c>
      <c r="B792" s="3" t="s">
        <v>617</v>
      </c>
      <c r="C792" s="17" t="s">
        <v>200</v>
      </c>
      <c r="D792" s="2" t="s">
        <v>199</v>
      </c>
      <c r="E792" s="17"/>
      <c r="F792" s="17"/>
      <c r="G792" s="18">
        <v>44.787081611161732</v>
      </c>
      <c r="H792" s="18">
        <v>0.46351871762057179</v>
      </c>
      <c r="I792" s="18">
        <v>0</v>
      </c>
      <c r="J792" s="18">
        <v>1.9505703504712125E-2</v>
      </c>
      <c r="K792" s="18">
        <v>0</v>
      </c>
      <c r="L792" s="18">
        <v>0.63605941040992087</v>
      </c>
      <c r="M792" s="18">
        <v>7.8046289080606197</v>
      </c>
      <c r="N792" s="18">
        <f>(N789/IC!H789)*100</f>
        <v>53.71079435075756</v>
      </c>
    </row>
    <row r="793" spans="1:14" x14ac:dyDescent="0.2">
      <c r="A793" s="3" t="s">
        <v>64</v>
      </c>
      <c r="B793" s="3" t="s">
        <v>617</v>
      </c>
      <c r="C793" s="6"/>
      <c r="D793" s="6"/>
      <c r="E793" s="17"/>
      <c r="F793" s="17"/>
      <c r="G793" s="8"/>
      <c r="H793" s="8"/>
      <c r="I793" s="8"/>
      <c r="J793" s="8"/>
      <c r="K793" s="8"/>
      <c r="L793" s="8"/>
      <c r="M793" s="8"/>
      <c r="N793" s="8"/>
    </row>
    <row r="794" spans="1:14" x14ac:dyDescent="0.2">
      <c r="A794" s="11" t="s">
        <v>54</v>
      </c>
      <c r="B794" s="11" t="s">
        <v>618</v>
      </c>
      <c r="C794" s="12"/>
      <c r="D794" s="7" t="s">
        <v>283</v>
      </c>
      <c r="E794" s="20" t="s">
        <v>282</v>
      </c>
      <c r="F794" s="20"/>
      <c r="G794" s="13"/>
      <c r="H794" s="13"/>
      <c r="I794" s="13"/>
      <c r="J794" s="13"/>
      <c r="K794" s="13"/>
      <c r="L794" s="13"/>
      <c r="M794" s="13"/>
      <c r="N794" s="13"/>
    </row>
    <row r="795" spans="1:14" s="16" customFormat="1" ht="15" x14ac:dyDescent="0.25">
      <c r="A795" s="3" t="s">
        <v>54</v>
      </c>
      <c r="B795" s="3" t="s">
        <v>618</v>
      </c>
      <c r="C795" s="14" t="s">
        <v>201</v>
      </c>
      <c r="D795" s="15" t="s">
        <v>202</v>
      </c>
      <c r="G795" s="1">
        <v>4211023.01</v>
      </c>
      <c r="H795" s="1">
        <v>0</v>
      </c>
      <c r="I795" s="1">
        <v>484791.55</v>
      </c>
      <c r="J795" s="1">
        <v>21992.44</v>
      </c>
      <c r="K795" s="1">
        <v>49459.429999999993</v>
      </c>
      <c r="L795" s="1">
        <v>248204.91</v>
      </c>
      <c r="M795" s="1">
        <v>1596219.22</v>
      </c>
      <c r="N795" s="1">
        <f t="shared" ref="N795" si="653">SUM(G795:M795)</f>
        <v>6611690.5599999996</v>
      </c>
    </row>
    <row r="796" spans="1:14" ht="15" x14ac:dyDescent="0.25">
      <c r="A796" s="3" t="s">
        <v>54</v>
      </c>
      <c r="B796" s="3" t="s">
        <v>618</v>
      </c>
      <c r="C796" s="6" t="s">
        <v>201</v>
      </c>
      <c r="D796" s="6" t="s">
        <v>697</v>
      </c>
      <c r="E796" s="17"/>
      <c r="F796" s="17">
        <v>1634.7</v>
      </c>
      <c r="G796" s="8">
        <v>2576.0219061601515</v>
      </c>
      <c r="H796" s="8">
        <v>0</v>
      </c>
      <c r="I796" s="8">
        <v>296.56300850308924</v>
      </c>
      <c r="J796" s="8">
        <v>13.453502171652289</v>
      </c>
      <c r="K796" s="8">
        <v>30.255967455802281</v>
      </c>
      <c r="L796" s="8">
        <v>151.83514406313085</v>
      </c>
      <c r="M796" s="8">
        <v>976.46003548051624</v>
      </c>
      <c r="N796" s="1">
        <f t="shared" ref="G796:N796" si="654">N795/$F796</f>
        <v>4044.5895638343422</v>
      </c>
    </row>
    <row r="797" spans="1:14" ht="15" x14ac:dyDescent="0.25">
      <c r="A797" s="3" t="str">
        <f>A796</f>
        <v>2640</v>
      </c>
      <c r="B797" s="3" t="str">
        <f t="shared" ref="B797" si="655">B796</f>
        <v>PITKIASPEN 1</v>
      </c>
      <c r="C797" s="6" t="str">
        <f t="shared" ref="C797" si="656">C796</f>
        <v xml:space="preserve">$ </v>
      </c>
      <c r="D797" s="6" t="s">
        <v>698</v>
      </c>
      <c r="F797" s="17">
        <v>1572</v>
      </c>
      <c r="G797" s="8">
        <v>2678.7678180661578</v>
      </c>
      <c r="H797" s="8">
        <v>0</v>
      </c>
      <c r="I797" s="8">
        <v>308.39157124681935</v>
      </c>
      <c r="J797" s="8">
        <v>13.990101781170482</v>
      </c>
      <c r="K797" s="8">
        <v>31.462741730279895</v>
      </c>
      <c r="L797" s="8">
        <v>157.89116412213741</v>
      </c>
      <c r="M797" s="8">
        <v>1015.4066284987277</v>
      </c>
      <c r="N797" s="1">
        <f t="shared" ref="G797:N797" si="657">N795/$F797</f>
        <v>4205.9100254452924</v>
      </c>
    </row>
    <row r="798" spans="1:14" s="19" customFormat="1" x14ac:dyDescent="0.2">
      <c r="A798" s="3" t="s">
        <v>54</v>
      </c>
      <c r="B798" s="3" t="s">
        <v>618</v>
      </c>
      <c r="C798" s="17" t="s">
        <v>200</v>
      </c>
      <c r="D798" s="2" t="s">
        <v>199</v>
      </c>
      <c r="E798" s="17"/>
      <c r="F798" s="17"/>
      <c r="G798" s="18">
        <v>6.9821242888103798</v>
      </c>
      <c r="H798" s="18">
        <v>0</v>
      </c>
      <c r="I798" s="18">
        <v>0.80381295666798824</v>
      </c>
      <c r="J798" s="18">
        <v>3.6464761443848047E-2</v>
      </c>
      <c r="K798" s="18">
        <v>8.2006649380364394E-2</v>
      </c>
      <c r="L798" s="18">
        <v>0.41153836647237751</v>
      </c>
      <c r="M798" s="18">
        <v>2.646625525379867</v>
      </c>
      <c r="N798" s="18">
        <f>(N795/IC!H795)*100</f>
        <v>10.962572548154824</v>
      </c>
    </row>
    <row r="799" spans="1:14" x14ac:dyDescent="0.2">
      <c r="A799" s="3" t="s">
        <v>54</v>
      </c>
      <c r="B799" s="3" t="s">
        <v>618</v>
      </c>
      <c r="C799" s="6"/>
      <c r="D799" s="6"/>
      <c r="E799" s="17"/>
      <c r="F799" s="17"/>
      <c r="G799" s="8"/>
      <c r="H799" s="8"/>
      <c r="I799" s="8"/>
      <c r="J799" s="8"/>
      <c r="K799" s="8"/>
      <c r="L799" s="8"/>
      <c r="M799" s="8"/>
      <c r="N799" s="8"/>
    </row>
    <row r="800" spans="1:14" x14ac:dyDescent="0.2">
      <c r="A800" s="11" t="s">
        <v>169</v>
      </c>
      <c r="B800" s="11" t="s">
        <v>619</v>
      </c>
      <c r="C800" s="12"/>
      <c r="D800" s="7" t="s">
        <v>278</v>
      </c>
      <c r="E800" s="20" t="s">
        <v>281</v>
      </c>
      <c r="F800" s="20"/>
      <c r="G800" s="13"/>
      <c r="H800" s="13"/>
      <c r="I800" s="13"/>
      <c r="J800" s="13"/>
      <c r="K800" s="13"/>
      <c r="L800" s="13"/>
      <c r="M800" s="13"/>
      <c r="N800" s="13"/>
    </row>
    <row r="801" spans="1:14" s="16" customFormat="1" ht="15" x14ac:dyDescent="0.25">
      <c r="A801" s="3" t="s">
        <v>169</v>
      </c>
      <c r="B801" s="3" t="s">
        <v>619</v>
      </c>
      <c r="C801" s="14" t="s">
        <v>201</v>
      </c>
      <c r="D801" s="15" t="s">
        <v>202</v>
      </c>
      <c r="G801" s="1">
        <v>2555357.87</v>
      </c>
      <c r="H801" s="1">
        <v>0</v>
      </c>
      <c r="I801" s="1">
        <v>0</v>
      </c>
      <c r="J801" s="1">
        <v>6945.04</v>
      </c>
      <c r="K801" s="1">
        <v>0</v>
      </c>
      <c r="L801" s="1">
        <v>14623.26</v>
      </c>
      <c r="M801" s="1">
        <v>125544.42</v>
      </c>
      <c r="N801" s="1">
        <f t="shared" ref="N801" si="658">SUM(G801:M801)</f>
        <v>2702470.59</v>
      </c>
    </row>
    <row r="802" spans="1:14" ht="15" x14ac:dyDescent="0.25">
      <c r="A802" s="3" t="s">
        <v>169</v>
      </c>
      <c r="B802" s="3" t="s">
        <v>619</v>
      </c>
      <c r="C802" s="6" t="s">
        <v>201</v>
      </c>
      <c r="D802" s="6" t="s">
        <v>697</v>
      </c>
      <c r="E802" s="17"/>
      <c r="F802" s="17">
        <v>202</v>
      </c>
      <c r="G802" s="8">
        <v>12650.286485148516</v>
      </c>
      <c r="H802" s="8">
        <v>0</v>
      </c>
      <c r="I802" s="8">
        <v>0</v>
      </c>
      <c r="J802" s="8">
        <v>34.381386138613863</v>
      </c>
      <c r="K802" s="8">
        <v>0</v>
      </c>
      <c r="L802" s="8">
        <v>72.392376237623765</v>
      </c>
      <c r="M802" s="8">
        <v>621.50702970297027</v>
      </c>
      <c r="N802" s="1">
        <f t="shared" ref="G802:N802" si="659">N801/$F802</f>
        <v>13378.567277227721</v>
      </c>
    </row>
    <row r="803" spans="1:14" ht="15" x14ac:dyDescent="0.25">
      <c r="A803" s="3" t="str">
        <f>A802</f>
        <v>2650</v>
      </c>
      <c r="B803" s="3" t="str">
        <f t="shared" ref="B803" si="660">B802</f>
        <v>PROWEGRANADA RE-1</v>
      </c>
      <c r="C803" s="6" t="str">
        <f t="shared" ref="C803" si="661">C802</f>
        <v xml:space="preserve">$ </v>
      </c>
      <c r="D803" s="6" t="s">
        <v>698</v>
      </c>
      <c r="F803" s="17">
        <v>213</v>
      </c>
      <c r="G803" s="8">
        <v>11996.98530516432</v>
      </c>
      <c r="H803" s="8">
        <v>0</v>
      </c>
      <c r="I803" s="8">
        <v>0</v>
      </c>
      <c r="J803" s="8">
        <v>32.605821596244134</v>
      </c>
      <c r="K803" s="8">
        <v>0</v>
      </c>
      <c r="L803" s="8">
        <v>68.653802816901404</v>
      </c>
      <c r="M803" s="8">
        <v>589.4104225352113</v>
      </c>
      <c r="N803" s="1">
        <f t="shared" ref="G803:N803" si="662">N801/$F803</f>
        <v>12687.655352112675</v>
      </c>
    </row>
    <row r="804" spans="1:14" s="19" customFormat="1" x14ac:dyDescent="0.2">
      <c r="A804" s="3" t="s">
        <v>169</v>
      </c>
      <c r="B804" s="3" t="s">
        <v>619</v>
      </c>
      <c r="C804" s="17" t="s">
        <v>200</v>
      </c>
      <c r="D804" s="2" t="s">
        <v>199</v>
      </c>
      <c r="E804" s="17"/>
      <c r="F804" s="17"/>
      <c r="G804" s="18">
        <v>63.270904359781596</v>
      </c>
      <c r="H804" s="18">
        <v>0</v>
      </c>
      <c r="I804" s="18">
        <v>0</v>
      </c>
      <c r="J804" s="18">
        <v>0.17195985218886681</v>
      </c>
      <c r="K804" s="18">
        <v>0</v>
      </c>
      <c r="L804" s="18">
        <v>0.36207331104203411</v>
      </c>
      <c r="M804" s="18">
        <v>3.1084918022555685</v>
      </c>
      <c r="N804" s="18">
        <f>(N801/IC!H801)*100</f>
        <v>66.913429325268055</v>
      </c>
    </row>
    <row r="805" spans="1:14" x14ac:dyDescent="0.2">
      <c r="A805" s="3" t="s">
        <v>169</v>
      </c>
      <c r="B805" s="3" t="s">
        <v>619</v>
      </c>
      <c r="C805" s="6"/>
      <c r="D805" s="6"/>
      <c r="E805" s="17"/>
      <c r="F805" s="17"/>
      <c r="G805" s="8"/>
      <c r="H805" s="8"/>
      <c r="I805" s="8"/>
      <c r="J805" s="8"/>
      <c r="K805" s="8"/>
      <c r="L805" s="8"/>
      <c r="M805" s="8"/>
      <c r="N805" s="8"/>
    </row>
    <row r="806" spans="1:14" x14ac:dyDescent="0.2">
      <c r="A806" s="11" t="s">
        <v>117</v>
      </c>
      <c r="B806" s="11" t="s">
        <v>620</v>
      </c>
      <c r="C806" s="12"/>
      <c r="D806" s="7" t="s">
        <v>278</v>
      </c>
      <c r="E806" s="20" t="s">
        <v>280</v>
      </c>
      <c r="F806" s="20"/>
      <c r="G806" s="13"/>
      <c r="H806" s="13"/>
      <c r="I806" s="13"/>
      <c r="J806" s="13"/>
      <c r="K806" s="13"/>
      <c r="L806" s="13"/>
      <c r="M806" s="13"/>
      <c r="N806" s="13"/>
    </row>
    <row r="807" spans="1:14" s="16" customFormat="1" ht="15" x14ac:dyDescent="0.25">
      <c r="A807" s="3" t="s">
        <v>117</v>
      </c>
      <c r="B807" s="3" t="s">
        <v>620</v>
      </c>
      <c r="C807" s="14" t="s">
        <v>201</v>
      </c>
      <c r="D807" s="15" t="s">
        <v>202</v>
      </c>
      <c r="G807" s="1">
        <v>12337483.41</v>
      </c>
      <c r="H807" s="1">
        <v>25657</v>
      </c>
      <c r="I807" s="1">
        <v>0</v>
      </c>
      <c r="J807" s="1">
        <v>22379.1</v>
      </c>
      <c r="K807" s="1">
        <v>0</v>
      </c>
      <c r="L807" s="1">
        <v>45869.08</v>
      </c>
      <c r="M807" s="1">
        <v>1199551.6800000002</v>
      </c>
      <c r="N807" s="1">
        <f t="shared" ref="N807" si="663">SUM(G807:M807)</f>
        <v>13630940.27</v>
      </c>
    </row>
    <row r="808" spans="1:14" ht="15" x14ac:dyDescent="0.25">
      <c r="A808" s="3" t="s">
        <v>117</v>
      </c>
      <c r="B808" s="3" t="s">
        <v>620</v>
      </c>
      <c r="C808" s="6" t="s">
        <v>201</v>
      </c>
      <c r="D808" s="6" t="s">
        <v>697</v>
      </c>
      <c r="E808" s="17"/>
      <c r="F808" s="17">
        <v>1512.1</v>
      </c>
      <c r="G808" s="8">
        <v>8159.1716222472069</v>
      </c>
      <c r="H808" s="8">
        <v>16.967793135374645</v>
      </c>
      <c r="I808" s="8">
        <v>0</v>
      </c>
      <c r="J808" s="8">
        <v>14.80001322663845</v>
      </c>
      <c r="K808" s="8">
        <v>0</v>
      </c>
      <c r="L808" s="8">
        <v>30.334686859334703</v>
      </c>
      <c r="M808" s="8">
        <v>793.30181866278701</v>
      </c>
      <c r="N808" s="1">
        <f t="shared" ref="G808:N808" si="664">N807/$F808</f>
        <v>9014.5759341313405</v>
      </c>
    </row>
    <row r="809" spans="1:14" ht="15" x14ac:dyDescent="0.25">
      <c r="A809" s="3" t="str">
        <f>A808</f>
        <v>2660</v>
      </c>
      <c r="B809" s="3" t="str">
        <f t="shared" ref="B809" si="665">B808</f>
        <v>PROWELAMAR RE-2</v>
      </c>
      <c r="C809" s="6" t="str">
        <f t="shared" ref="C809" si="666">C808</f>
        <v xml:space="preserve">$ </v>
      </c>
      <c r="D809" s="6" t="s">
        <v>698</v>
      </c>
      <c r="F809" s="17">
        <v>1522</v>
      </c>
      <c r="G809" s="8">
        <v>8106.0994809461235</v>
      </c>
      <c r="H809" s="8">
        <v>16.857424441524309</v>
      </c>
      <c r="I809" s="8">
        <v>0</v>
      </c>
      <c r="J809" s="8">
        <v>14.703745072273323</v>
      </c>
      <c r="K809" s="8">
        <v>0</v>
      </c>
      <c r="L809" s="8">
        <v>30.137371879106439</v>
      </c>
      <c r="M809" s="8">
        <v>788.14170827858095</v>
      </c>
      <c r="N809" s="1">
        <f t="shared" ref="G809:N809" si="667">N807/$F809</f>
        <v>8955.9397306176088</v>
      </c>
    </row>
    <row r="810" spans="1:14" s="19" customFormat="1" x14ac:dyDescent="0.2">
      <c r="A810" s="3" t="s">
        <v>117</v>
      </c>
      <c r="B810" s="3" t="s">
        <v>620</v>
      </c>
      <c r="C810" s="17" t="s">
        <v>200</v>
      </c>
      <c r="D810" s="2" t="s">
        <v>199</v>
      </c>
      <c r="E810" s="17"/>
      <c r="F810" s="17"/>
      <c r="G810" s="18">
        <v>56.987695880548408</v>
      </c>
      <c r="H810" s="18">
        <v>0.11851147147416757</v>
      </c>
      <c r="I810" s="18">
        <v>0</v>
      </c>
      <c r="J810" s="18">
        <v>0.10337062288137909</v>
      </c>
      <c r="K810" s="18">
        <v>0</v>
      </c>
      <c r="L810" s="18">
        <v>0.21187247791894259</v>
      </c>
      <c r="M810" s="18">
        <v>5.5408128271469694</v>
      </c>
      <c r="N810" s="18">
        <f>(N807/IC!H807)*100</f>
        <v>62.962263279969868</v>
      </c>
    </row>
    <row r="811" spans="1:14" x14ac:dyDescent="0.2">
      <c r="A811" s="3" t="s">
        <v>117</v>
      </c>
      <c r="B811" s="3" t="s">
        <v>620</v>
      </c>
      <c r="C811" s="6"/>
      <c r="D811" s="6"/>
      <c r="E811" s="17"/>
      <c r="F811" s="17"/>
      <c r="G811" s="8"/>
      <c r="H811" s="8"/>
      <c r="I811" s="8"/>
      <c r="J811" s="8"/>
      <c r="K811" s="8"/>
      <c r="L811" s="8"/>
      <c r="M811" s="8"/>
      <c r="N811" s="8"/>
    </row>
    <row r="812" spans="1:14" x14ac:dyDescent="0.2">
      <c r="A812" s="11" t="s">
        <v>45</v>
      </c>
      <c r="B812" s="11" t="s">
        <v>621</v>
      </c>
      <c r="C812" s="12"/>
      <c r="D812" s="7" t="s">
        <v>278</v>
      </c>
      <c r="E812" s="20" t="s">
        <v>279</v>
      </c>
      <c r="F812" s="20"/>
      <c r="G812" s="13"/>
      <c r="H812" s="13"/>
      <c r="I812" s="13"/>
      <c r="J812" s="13"/>
      <c r="K812" s="13"/>
      <c r="L812" s="13"/>
      <c r="M812" s="13"/>
      <c r="N812" s="13"/>
    </row>
    <row r="813" spans="1:14" s="16" customFormat="1" ht="15" x14ac:dyDescent="0.25">
      <c r="A813" s="3" t="s">
        <v>45</v>
      </c>
      <c r="B813" s="3" t="s">
        <v>621</v>
      </c>
      <c r="C813" s="14" t="s">
        <v>201</v>
      </c>
      <c r="D813" s="15" t="s">
        <v>202</v>
      </c>
      <c r="G813" s="1">
        <v>2531967.8899999997</v>
      </c>
      <c r="H813" s="1">
        <v>0</v>
      </c>
      <c r="I813" s="1">
        <v>0</v>
      </c>
      <c r="J813" s="1">
        <v>11960.42</v>
      </c>
      <c r="K813" s="1">
        <v>0</v>
      </c>
      <c r="L813" s="1">
        <v>27761.86</v>
      </c>
      <c r="M813" s="1">
        <v>278696.02</v>
      </c>
      <c r="N813" s="1">
        <f t="shared" ref="N813" si="668">SUM(G813:M813)</f>
        <v>2850386.1899999995</v>
      </c>
    </row>
    <row r="814" spans="1:14" ht="15" x14ac:dyDescent="0.25">
      <c r="A814" s="3" t="s">
        <v>45</v>
      </c>
      <c r="B814" s="3" t="s">
        <v>621</v>
      </c>
      <c r="C814" s="6" t="s">
        <v>201</v>
      </c>
      <c r="D814" s="6" t="s">
        <v>697</v>
      </c>
      <c r="E814" s="17"/>
      <c r="F814" s="17">
        <v>273.5</v>
      </c>
      <c r="G814" s="8">
        <v>9257.6522486288832</v>
      </c>
      <c r="H814" s="8">
        <v>0</v>
      </c>
      <c r="I814" s="8">
        <v>0</v>
      </c>
      <c r="J814" s="8">
        <v>43.730968921389398</v>
      </c>
      <c r="K814" s="8">
        <v>0</v>
      </c>
      <c r="L814" s="8">
        <v>101.50588665447899</v>
      </c>
      <c r="M814" s="8">
        <v>1018.9982449725777</v>
      </c>
      <c r="N814" s="1">
        <f t="shared" ref="G814:N814" si="669">N813/$F814</f>
        <v>10421.887349177328</v>
      </c>
    </row>
    <row r="815" spans="1:14" ht="15" x14ac:dyDescent="0.25">
      <c r="A815" s="3" t="str">
        <f>A814</f>
        <v>2670</v>
      </c>
      <c r="B815" s="3" t="str">
        <f t="shared" ref="B815" si="670">B814</f>
        <v>PROWEHOLLY RE-3</v>
      </c>
      <c r="C815" s="6" t="str">
        <f t="shared" ref="C815" si="671">C814</f>
        <v xml:space="preserve">$ </v>
      </c>
      <c r="D815" s="6" t="s">
        <v>698</v>
      </c>
      <c r="F815" s="17">
        <v>273</v>
      </c>
      <c r="G815" s="8">
        <v>9274.6076556776552</v>
      </c>
      <c r="H815" s="8">
        <v>0</v>
      </c>
      <c r="I815" s="8">
        <v>0</v>
      </c>
      <c r="J815" s="8">
        <v>43.811062271062269</v>
      </c>
      <c r="K815" s="8">
        <v>0</v>
      </c>
      <c r="L815" s="8">
        <v>101.69179487179487</v>
      </c>
      <c r="M815" s="8">
        <v>1020.8645421245421</v>
      </c>
      <c r="N815" s="1">
        <f t="shared" ref="G815:N815" si="672">N813/$F815</f>
        <v>10440.975054945053</v>
      </c>
    </row>
    <row r="816" spans="1:14" s="19" customFormat="1" x14ac:dyDescent="0.2">
      <c r="A816" s="3" t="s">
        <v>45</v>
      </c>
      <c r="B816" s="3" t="s">
        <v>621</v>
      </c>
      <c r="C816" s="17" t="s">
        <v>200</v>
      </c>
      <c r="D816" s="2" t="s">
        <v>199</v>
      </c>
      <c r="E816" s="17"/>
      <c r="F816" s="17"/>
      <c r="G816" s="18">
        <v>48.339850080874051</v>
      </c>
      <c r="H816" s="18">
        <v>0</v>
      </c>
      <c r="I816" s="18">
        <v>0</v>
      </c>
      <c r="J816" s="18">
        <v>0.22834606709972444</v>
      </c>
      <c r="K816" s="18">
        <v>0</v>
      </c>
      <c r="L816" s="18">
        <v>0.53002415854737173</v>
      </c>
      <c r="M816" s="18">
        <v>5.3208114834885523</v>
      </c>
      <c r="N816" s="18">
        <f>(N813/IC!H813)*100</f>
        <v>54.419031790009697</v>
      </c>
    </row>
    <row r="817" spans="1:14" x14ac:dyDescent="0.2">
      <c r="A817" s="3" t="s">
        <v>45</v>
      </c>
      <c r="B817" s="3" t="s">
        <v>621</v>
      </c>
      <c r="C817" s="6"/>
      <c r="D817" s="6"/>
      <c r="E817" s="17"/>
      <c r="F817" s="17"/>
      <c r="G817" s="8"/>
      <c r="H817" s="8"/>
      <c r="I817" s="8"/>
      <c r="J817" s="8"/>
      <c r="K817" s="8"/>
      <c r="L817" s="8"/>
      <c r="M817" s="8"/>
      <c r="N817" s="8"/>
    </row>
    <row r="818" spans="1:14" x14ac:dyDescent="0.2">
      <c r="A818" s="11" t="s">
        <v>159</v>
      </c>
      <c r="B818" s="11" t="s">
        <v>622</v>
      </c>
      <c r="C818" s="12"/>
      <c r="D818" s="7" t="s">
        <v>278</v>
      </c>
      <c r="E818" s="20" t="s">
        <v>277</v>
      </c>
      <c r="F818" s="20"/>
      <c r="G818" s="13"/>
      <c r="H818" s="13"/>
      <c r="I818" s="13"/>
      <c r="J818" s="13"/>
      <c r="K818" s="13"/>
      <c r="L818" s="13"/>
      <c r="M818" s="13"/>
      <c r="N818" s="13"/>
    </row>
    <row r="819" spans="1:14" s="16" customFormat="1" ht="15" x14ac:dyDescent="0.25">
      <c r="A819" s="3" t="s">
        <v>159</v>
      </c>
      <c r="B819" s="3" t="s">
        <v>622</v>
      </c>
      <c r="C819" s="14" t="s">
        <v>201</v>
      </c>
      <c r="D819" s="15" t="s">
        <v>202</v>
      </c>
      <c r="G819" s="1">
        <v>2901451.55</v>
      </c>
      <c r="H819" s="1">
        <v>20433</v>
      </c>
      <c r="I819" s="1">
        <v>0</v>
      </c>
      <c r="J819" s="1">
        <v>771.64</v>
      </c>
      <c r="K819" s="1">
        <v>0</v>
      </c>
      <c r="L819" s="1">
        <v>14024.64</v>
      </c>
      <c r="M819" s="1">
        <v>263883.19</v>
      </c>
      <c r="N819" s="1">
        <f t="shared" ref="N819" si="673">SUM(G819:M819)</f>
        <v>3200564.02</v>
      </c>
    </row>
    <row r="820" spans="1:14" ht="15" x14ac:dyDescent="0.25">
      <c r="A820" s="3" t="s">
        <v>159</v>
      </c>
      <c r="B820" s="3" t="s">
        <v>622</v>
      </c>
      <c r="C820" s="6" t="s">
        <v>201</v>
      </c>
      <c r="D820" s="6" t="s">
        <v>697</v>
      </c>
      <c r="E820" s="17"/>
      <c r="F820" s="17">
        <v>256.5</v>
      </c>
      <c r="G820" s="8">
        <v>11311.701949317738</v>
      </c>
      <c r="H820" s="8">
        <v>79.660818713450297</v>
      </c>
      <c r="I820" s="8">
        <v>0</v>
      </c>
      <c r="J820" s="8">
        <v>3.0083430799220272</v>
      </c>
      <c r="K820" s="8">
        <v>0</v>
      </c>
      <c r="L820" s="8">
        <v>54.676959064327484</v>
      </c>
      <c r="M820" s="8">
        <v>1028.784366471735</v>
      </c>
      <c r="N820" s="1">
        <f t="shared" ref="G820:N820" si="674">N819/$F820</f>
        <v>12477.832436647173</v>
      </c>
    </row>
    <row r="821" spans="1:14" ht="15" x14ac:dyDescent="0.25">
      <c r="A821" s="3" t="str">
        <f>A820</f>
        <v>2680</v>
      </c>
      <c r="B821" s="3" t="str">
        <f t="shared" ref="B821" si="675">B820</f>
        <v xml:space="preserve">PROWEWILEY RE-13 </v>
      </c>
      <c r="C821" s="6" t="str">
        <f t="shared" ref="C821" si="676">C820</f>
        <v xml:space="preserve">$ </v>
      </c>
      <c r="D821" s="6" t="s">
        <v>698</v>
      </c>
      <c r="F821" s="17">
        <v>266</v>
      </c>
      <c r="G821" s="8">
        <v>10907.712593984961</v>
      </c>
      <c r="H821" s="8">
        <v>76.815789473684205</v>
      </c>
      <c r="I821" s="8">
        <v>0</v>
      </c>
      <c r="J821" s="8">
        <v>2.9009022556390978</v>
      </c>
      <c r="K821" s="8">
        <v>0</v>
      </c>
      <c r="L821" s="8">
        <v>52.724210526315787</v>
      </c>
      <c r="M821" s="8">
        <v>992.04206766917298</v>
      </c>
      <c r="N821" s="1">
        <f t="shared" ref="G821:N821" si="677">N819/$F821</f>
        <v>12032.195563909774</v>
      </c>
    </row>
    <row r="822" spans="1:14" s="19" customFormat="1" x14ac:dyDescent="0.2">
      <c r="A822" s="3" t="s">
        <v>159</v>
      </c>
      <c r="B822" s="3" t="s">
        <v>622</v>
      </c>
      <c r="C822" s="17" t="s">
        <v>200</v>
      </c>
      <c r="D822" s="2" t="s">
        <v>199</v>
      </c>
      <c r="E822" s="17"/>
      <c r="F822" s="17"/>
      <c r="G822" s="18">
        <v>62.135948787558881</v>
      </c>
      <c r="H822" s="18">
        <v>0.4375822996514247</v>
      </c>
      <c r="I822" s="18">
        <v>0</v>
      </c>
      <c r="J822" s="18">
        <v>1.6525033313905219E-2</v>
      </c>
      <c r="K822" s="18">
        <v>0</v>
      </c>
      <c r="L822" s="18">
        <v>0.30034425796424197</v>
      </c>
      <c r="M822" s="18">
        <v>5.6511825536902975</v>
      </c>
      <c r="N822" s="18">
        <f>(N819/IC!H819)*100</f>
        <v>68.541582932178756</v>
      </c>
    </row>
    <row r="823" spans="1:14" x14ac:dyDescent="0.2">
      <c r="A823" s="3" t="s">
        <v>159</v>
      </c>
      <c r="B823" s="3" t="s">
        <v>622</v>
      </c>
      <c r="C823" s="6"/>
      <c r="D823" s="6"/>
      <c r="E823" s="17"/>
      <c r="F823" s="17"/>
      <c r="G823" s="8"/>
      <c r="H823" s="8"/>
      <c r="I823" s="8"/>
      <c r="J823" s="8"/>
      <c r="K823" s="8"/>
      <c r="L823" s="8"/>
      <c r="M823" s="8"/>
      <c r="N823" s="8"/>
    </row>
    <row r="824" spans="1:14" x14ac:dyDescent="0.2">
      <c r="A824" s="11" t="s">
        <v>149</v>
      </c>
      <c r="B824" s="11" t="s">
        <v>623</v>
      </c>
      <c r="C824" s="12"/>
      <c r="D824" s="7" t="s">
        <v>275</v>
      </c>
      <c r="E824" s="20" t="s">
        <v>276</v>
      </c>
      <c r="F824" s="20"/>
      <c r="G824" s="13"/>
      <c r="H824" s="13"/>
      <c r="I824" s="13"/>
      <c r="J824" s="13"/>
      <c r="K824" s="13"/>
      <c r="L824" s="13"/>
      <c r="M824" s="13"/>
      <c r="N824" s="13"/>
    </row>
    <row r="825" spans="1:14" s="16" customFormat="1" ht="15" x14ac:dyDescent="0.25">
      <c r="A825" s="3" t="s">
        <v>149</v>
      </c>
      <c r="B825" s="3" t="s">
        <v>623</v>
      </c>
      <c r="C825" s="14" t="s">
        <v>201</v>
      </c>
      <c r="D825" s="15" t="s">
        <v>202</v>
      </c>
      <c r="G825" s="1">
        <v>115044190.62</v>
      </c>
      <c r="H825" s="1">
        <v>199683</v>
      </c>
      <c r="I825" s="1">
        <v>6265101.8600000003</v>
      </c>
      <c r="J825" s="1">
        <v>161664.32000000001</v>
      </c>
      <c r="K825" s="1">
        <v>188375.25</v>
      </c>
      <c r="L825" s="1">
        <v>525905.65</v>
      </c>
      <c r="M825" s="1">
        <v>26047667.270000007</v>
      </c>
      <c r="N825" s="1">
        <f t="shared" ref="N825" si="678">SUM(G825:M825)</f>
        <v>148432587.97</v>
      </c>
    </row>
    <row r="826" spans="1:14" ht="15" x14ac:dyDescent="0.25">
      <c r="A826" s="3" t="s">
        <v>149</v>
      </c>
      <c r="B826" s="3" t="s">
        <v>623</v>
      </c>
      <c r="C826" s="6" t="s">
        <v>201</v>
      </c>
      <c r="D826" s="6" t="s">
        <v>697</v>
      </c>
      <c r="E826" s="17"/>
      <c r="F826" s="17">
        <v>15424.5</v>
      </c>
      <c r="G826" s="8">
        <v>7458.536135369056</v>
      </c>
      <c r="H826" s="8">
        <v>12.945832928133813</v>
      </c>
      <c r="I826" s="8">
        <v>406.17860287205423</v>
      </c>
      <c r="J826" s="8">
        <v>10.481008784725599</v>
      </c>
      <c r="K826" s="8">
        <v>12.212729748127979</v>
      </c>
      <c r="L826" s="8">
        <v>34.095474731757918</v>
      </c>
      <c r="M826" s="8">
        <v>1688.7203650037284</v>
      </c>
      <c r="N826" s="1">
        <f t="shared" ref="G826:N826" si="679">N825/$F826</f>
        <v>9623.1701494375829</v>
      </c>
    </row>
    <row r="827" spans="1:14" ht="15" x14ac:dyDescent="0.25">
      <c r="A827" s="3" t="str">
        <f>A826</f>
        <v>2690</v>
      </c>
      <c r="B827" s="3" t="str">
        <f t="shared" ref="B827" si="680">B826</f>
        <v xml:space="preserve">PUEBLPUEBLO CITY </v>
      </c>
      <c r="C827" s="6" t="str">
        <f t="shared" ref="C827" si="681">C826</f>
        <v xml:space="preserve">$ </v>
      </c>
      <c r="D827" s="6" t="s">
        <v>698</v>
      </c>
      <c r="F827" s="17">
        <v>15007</v>
      </c>
      <c r="G827" s="8">
        <v>7666.0352248950494</v>
      </c>
      <c r="H827" s="8">
        <v>13.30599053774905</v>
      </c>
      <c r="I827" s="8">
        <v>417.47863397081363</v>
      </c>
      <c r="J827" s="8">
        <v>10.772594122742721</v>
      </c>
      <c r="K827" s="8">
        <v>12.552492170320518</v>
      </c>
      <c r="L827" s="8">
        <v>35.044022789364966</v>
      </c>
      <c r="M827" s="8">
        <v>1735.7011574598525</v>
      </c>
      <c r="N827" s="1">
        <f t="shared" ref="G827:N827" si="682">N825/$F827</f>
        <v>9890.890115945891</v>
      </c>
    </row>
    <row r="828" spans="1:14" s="19" customFormat="1" x14ac:dyDescent="0.2">
      <c r="A828" s="3" t="s">
        <v>149</v>
      </c>
      <c r="B828" s="3" t="s">
        <v>623</v>
      </c>
      <c r="C828" s="17" t="s">
        <v>200</v>
      </c>
      <c r="D828" s="2" t="s">
        <v>199</v>
      </c>
      <c r="E828" s="17"/>
      <c r="F828" s="17"/>
      <c r="G828" s="18">
        <v>42.720297741186243</v>
      </c>
      <c r="H828" s="18">
        <v>7.414991724380296E-2</v>
      </c>
      <c r="I828" s="18">
        <v>2.3264713793512515</v>
      </c>
      <c r="J828" s="18">
        <v>6.0032130673495887E-2</v>
      </c>
      <c r="K828" s="18">
        <v>6.9950918196745301E-2</v>
      </c>
      <c r="L828" s="18">
        <v>0.19528883493110782</v>
      </c>
      <c r="M828" s="18">
        <v>9.6724927633529916</v>
      </c>
      <c r="N828" s="18">
        <f>(N825/IC!H825)*100</f>
        <v>55.118683684935633</v>
      </c>
    </row>
    <row r="829" spans="1:14" x14ac:dyDescent="0.2">
      <c r="A829" s="3" t="s">
        <v>149</v>
      </c>
      <c r="B829" s="3" t="s">
        <v>623</v>
      </c>
      <c r="C829" s="6"/>
      <c r="D829" s="6"/>
      <c r="E829" s="17"/>
      <c r="F829" s="17"/>
      <c r="G829" s="8"/>
      <c r="H829" s="8"/>
      <c r="I829" s="8"/>
      <c r="J829" s="8"/>
      <c r="K829" s="8"/>
      <c r="L829" s="8"/>
      <c r="M829" s="8"/>
      <c r="N829" s="8"/>
    </row>
    <row r="830" spans="1:14" x14ac:dyDescent="0.2">
      <c r="A830" s="11" t="s">
        <v>25</v>
      </c>
      <c r="B830" s="11" t="s">
        <v>624</v>
      </c>
      <c r="C830" s="12"/>
      <c r="D830" s="7" t="s">
        <v>275</v>
      </c>
      <c r="E830" s="20" t="s">
        <v>711</v>
      </c>
      <c r="F830" s="20"/>
      <c r="G830" s="13"/>
      <c r="H830" s="13"/>
      <c r="I830" s="13"/>
      <c r="J830" s="13"/>
      <c r="K830" s="13"/>
      <c r="L830" s="13"/>
      <c r="M830" s="13"/>
      <c r="N830" s="13"/>
    </row>
    <row r="831" spans="1:14" s="16" customFormat="1" ht="15" x14ac:dyDescent="0.25">
      <c r="A831" s="3" t="s">
        <v>25</v>
      </c>
      <c r="B831" s="3" t="s">
        <v>624</v>
      </c>
      <c r="C831" s="14" t="s">
        <v>201</v>
      </c>
      <c r="D831" s="15" t="s">
        <v>202</v>
      </c>
      <c r="G831" s="1">
        <v>67518571.890000001</v>
      </c>
      <c r="H831" s="1">
        <v>298500</v>
      </c>
      <c r="I831" s="1">
        <v>3940889.21</v>
      </c>
      <c r="J831" s="1">
        <v>37096.68</v>
      </c>
      <c r="K831" s="1">
        <v>133306.23000000001</v>
      </c>
      <c r="L831" s="1">
        <v>776817.37</v>
      </c>
      <c r="M831" s="1">
        <v>7626841.2500000009</v>
      </c>
      <c r="N831" s="1">
        <f t="shared" ref="N831" si="683">SUM(G831:M831)</f>
        <v>80332022.63000001</v>
      </c>
    </row>
    <row r="832" spans="1:14" ht="15" x14ac:dyDescent="0.25">
      <c r="A832" s="3" t="s">
        <v>25</v>
      </c>
      <c r="B832" s="3" t="s">
        <v>624</v>
      </c>
      <c r="C832" s="6" t="s">
        <v>201</v>
      </c>
      <c r="D832" s="6" t="s">
        <v>697</v>
      </c>
      <c r="E832" s="17"/>
      <c r="F832" s="17">
        <v>10377.9</v>
      </c>
      <c r="G832" s="8">
        <v>6505.9956147197408</v>
      </c>
      <c r="H832" s="8">
        <v>28.76304454658457</v>
      </c>
      <c r="I832" s="8">
        <v>379.73859933127125</v>
      </c>
      <c r="J832" s="8">
        <v>3.5745844535021538</v>
      </c>
      <c r="K832" s="8">
        <v>12.845202786690951</v>
      </c>
      <c r="L832" s="8">
        <v>74.853040595881637</v>
      </c>
      <c r="M832" s="8">
        <v>734.91180778384853</v>
      </c>
      <c r="N832" s="1">
        <f t="shared" ref="G832:N832" si="684">N831/$F832</f>
        <v>7740.6818942175214</v>
      </c>
    </row>
    <row r="833" spans="1:14" ht="15" x14ac:dyDescent="0.25">
      <c r="A833" s="3" t="str">
        <f>A832</f>
        <v>2700</v>
      </c>
      <c r="B833" s="3" t="str">
        <f t="shared" ref="B833" si="685">B832</f>
        <v>PUEBLPUEBLO COUNT</v>
      </c>
      <c r="C833" s="6" t="str">
        <f t="shared" ref="C833" si="686">C832</f>
        <v xml:space="preserve">$ </v>
      </c>
      <c r="D833" s="6" t="s">
        <v>698</v>
      </c>
      <c r="F833" s="17">
        <v>10629</v>
      </c>
      <c r="G833" s="8">
        <v>6352.2976658199268</v>
      </c>
      <c r="H833" s="8">
        <v>28.083545018346033</v>
      </c>
      <c r="I833" s="8">
        <v>370.76763665443599</v>
      </c>
      <c r="J833" s="8">
        <v>3.4901383008749649</v>
      </c>
      <c r="K833" s="8">
        <v>12.541747106971494</v>
      </c>
      <c r="L833" s="8">
        <v>73.084708815504754</v>
      </c>
      <c r="M833" s="8">
        <v>717.55021638912422</v>
      </c>
      <c r="N833" s="1">
        <f t="shared" ref="G833:N833" si="687">N831/$F833</f>
        <v>7557.8156581051853</v>
      </c>
    </row>
    <row r="834" spans="1:14" s="19" customFormat="1" x14ac:dyDescent="0.2">
      <c r="A834" s="3" t="s">
        <v>25</v>
      </c>
      <c r="B834" s="3" t="s">
        <v>624</v>
      </c>
      <c r="C834" s="17" t="s">
        <v>200</v>
      </c>
      <c r="D834" s="2" t="s">
        <v>199</v>
      </c>
      <c r="E834" s="17"/>
      <c r="F834" s="17"/>
      <c r="G834" s="18">
        <v>47.599859962846494</v>
      </c>
      <c r="H834" s="18">
        <v>0.21043925843185779</v>
      </c>
      <c r="I834" s="18">
        <v>2.7782840968660301</v>
      </c>
      <c r="J834" s="18">
        <v>2.6152756547684862E-2</v>
      </c>
      <c r="K834" s="18">
        <v>9.3979444507694063E-2</v>
      </c>
      <c r="L834" s="18">
        <v>0.54764780998253293</v>
      </c>
      <c r="M834" s="18">
        <v>5.3768402573785714</v>
      </c>
      <c r="N834" s="18">
        <f>(N831/IC!H831)*100</f>
        <v>56.633203586560874</v>
      </c>
    </row>
    <row r="835" spans="1:14" x14ac:dyDescent="0.2">
      <c r="A835" s="3" t="s">
        <v>25</v>
      </c>
      <c r="B835" s="3" t="s">
        <v>624</v>
      </c>
      <c r="C835" s="6"/>
      <c r="D835" s="6"/>
      <c r="E835" s="17"/>
      <c r="F835" s="17"/>
      <c r="G835" s="8"/>
      <c r="H835" s="8"/>
      <c r="I835" s="8"/>
      <c r="J835" s="8"/>
      <c r="K835" s="8"/>
      <c r="L835" s="8"/>
      <c r="M835" s="8"/>
      <c r="N835" s="8"/>
    </row>
    <row r="836" spans="1:14" x14ac:dyDescent="0.2">
      <c r="A836" s="11" t="s">
        <v>84</v>
      </c>
      <c r="B836" s="11" t="s">
        <v>625</v>
      </c>
      <c r="C836" s="12"/>
      <c r="D836" s="7" t="s">
        <v>273</v>
      </c>
      <c r="E836" s="20" t="s">
        <v>274</v>
      </c>
      <c r="F836" s="20"/>
      <c r="G836" s="13"/>
      <c r="H836" s="13"/>
      <c r="I836" s="13"/>
      <c r="J836" s="13"/>
      <c r="K836" s="13"/>
      <c r="L836" s="13"/>
      <c r="M836" s="13"/>
      <c r="N836" s="13"/>
    </row>
    <row r="837" spans="1:14" s="16" customFormat="1" ht="15" x14ac:dyDescent="0.25">
      <c r="A837" s="3" t="s">
        <v>84</v>
      </c>
      <c r="B837" s="3" t="s">
        <v>625</v>
      </c>
      <c r="C837" s="14" t="s">
        <v>201</v>
      </c>
      <c r="D837" s="15" t="s">
        <v>202</v>
      </c>
      <c r="G837" s="1">
        <v>3532478.08</v>
      </c>
      <c r="H837" s="1">
        <v>30760</v>
      </c>
      <c r="I837" s="1">
        <v>0</v>
      </c>
      <c r="J837" s="1">
        <v>5787.72</v>
      </c>
      <c r="K837" s="1">
        <v>0</v>
      </c>
      <c r="L837" s="1">
        <v>55629.49</v>
      </c>
      <c r="M837" s="1">
        <v>1350092.4200000002</v>
      </c>
      <c r="N837" s="1">
        <f t="shared" ref="N837" si="688">SUM(G837:M837)</f>
        <v>4974747.7100000009</v>
      </c>
    </row>
    <row r="838" spans="1:14" ht="15" x14ac:dyDescent="0.25">
      <c r="A838" s="3" t="s">
        <v>84</v>
      </c>
      <c r="B838" s="3" t="s">
        <v>625</v>
      </c>
      <c r="C838" s="6" t="s">
        <v>201</v>
      </c>
      <c r="D838" s="6" t="s">
        <v>697</v>
      </c>
      <c r="E838" s="17"/>
      <c r="F838" s="17">
        <v>694.4</v>
      </c>
      <c r="G838" s="8">
        <v>5087.0940092165902</v>
      </c>
      <c r="H838" s="8">
        <v>44.297235023041473</v>
      </c>
      <c r="I838" s="8">
        <v>0</v>
      </c>
      <c r="J838" s="8">
        <v>8.334850230414748</v>
      </c>
      <c r="K838" s="8">
        <v>0</v>
      </c>
      <c r="L838" s="8">
        <v>80.111592741935482</v>
      </c>
      <c r="M838" s="8">
        <v>1944.2575172811062</v>
      </c>
      <c r="N838" s="1">
        <f t="shared" ref="G838:N838" si="689">N837/$F838</f>
        <v>7164.0952044930891</v>
      </c>
    </row>
    <row r="839" spans="1:14" ht="15" x14ac:dyDescent="0.25">
      <c r="A839" s="3" t="str">
        <f>A838</f>
        <v>2710</v>
      </c>
      <c r="B839" s="3" t="str">
        <f t="shared" ref="B839" si="690">B838</f>
        <v>RIO BMEEKER RE1</v>
      </c>
      <c r="C839" s="6" t="str">
        <f t="shared" ref="C839" si="691">C838</f>
        <v xml:space="preserve">$ </v>
      </c>
      <c r="D839" s="6" t="s">
        <v>698</v>
      </c>
      <c r="F839" s="17">
        <v>724</v>
      </c>
      <c r="G839" s="8">
        <v>4879.1133701657463</v>
      </c>
      <c r="H839" s="8">
        <v>42.486187845303867</v>
      </c>
      <c r="I839" s="8">
        <v>0</v>
      </c>
      <c r="J839" s="8">
        <v>7.9940883977900556</v>
      </c>
      <c r="K839" s="8">
        <v>0</v>
      </c>
      <c r="L839" s="8">
        <v>76.836312154696131</v>
      </c>
      <c r="M839" s="8">
        <v>1864.7685359116024</v>
      </c>
      <c r="N839" s="1">
        <f t="shared" ref="G839:N839" si="692">N837/$F839</f>
        <v>6871.1984944751393</v>
      </c>
    </row>
    <row r="840" spans="1:14" s="19" customFormat="1" x14ac:dyDescent="0.2">
      <c r="A840" s="3" t="s">
        <v>84</v>
      </c>
      <c r="B840" s="3" t="s">
        <v>625</v>
      </c>
      <c r="C840" s="17" t="s">
        <v>200</v>
      </c>
      <c r="D840" s="2" t="s">
        <v>199</v>
      </c>
      <c r="E840" s="17"/>
      <c r="F840" s="17"/>
      <c r="G840" s="18">
        <v>22.872363896275115</v>
      </c>
      <c r="H840" s="18">
        <v>0.19916724110271689</v>
      </c>
      <c r="I840" s="18">
        <v>0</v>
      </c>
      <c r="J840" s="18">
        <v>3.7474779735858804E-2</v>
      </c>
      <c r="K840" s="18">
        <v>0</v>
      </c>
      <c r="L840" s="18">
        <v>0.36019414978059749</v>
      </c>
      <c r="M840" s="18">
        <v>8.7416834370965724</v>
      </c>
      <c r="N840" s="18">
        <f>(N837/IC!H837)*100</f>
        <v>32.210883503990864</v>
      </c>
    </row>
    <row r="841" spans="1:14" x14ac:dyDescent="0.2">
      <c r="A841" s="3" t="s">
        <v>84</v>
      </c>
      <c r="B841" s="3" t="s">
        <v>625</v>
      </c>
      <c r="C841" s="6"/>
      <c r="D841" s="6"/>
      <c r="E841" s="17"/>
      <c r="F841" s="17"/>
      <c r="G841" s="8"/>
      <c r="H841" s="8"/>
      <c r="I841" s="8"/>
      <c r="J841" s="8"/>
      <c r="K841" s="8"/>
      <c r="L841" s="8"/>
      <c r="M841" s="8"/>
      <c r="N841" s="8"/>
    </row>
    <row r="842" spans="1:14" x14ac:dyDescent="0.2">
      <c r="A842" s="11" t="s">
        <v>182</v>
      </c>
      <c r="B842" s="11" t="s">
        <v>626</v>
      </c>
      <c r="C842" s="12"/>
      <c r="D842" s="7" t="s">
        <v>273</v>
      </c>
      <c r="E842" s="20" t="s">
        <v>272</v>
      </c>
      <c r="F842" s="20"/>
      <c r="G842" s="13"/>
      <c r="H842" s="13"/>
      <c r="I842" s="13"/>
      <c r="J842" s="13"/>
      <c r="K842" s="13"/>
      <c r="L842" s="13"/>
      <c r="M842" s="13"/>
      <c r="N842" s="13"/>
    </row>
    <row r="843" spans="1:14" s="16" customFormat="1" ht="15" x14ac:dyDescent="0.25">
      <c r="A843" s="3" t="s">
        <v>182</v>
      </c>
      <c r="B843" s="3" t="s">
        <v>626</v>
      </c>
      <c r="C843" s="14" t="s">
        <v>201</v>
      </c>
      <c r="D843" s="15" t="s">
        <v>202</v>
      </c>
      <c r="G843" s="1">
        <v>3604255.13</v>
      </c>
      <c r="H843" s="1">
        <v>11264</v>
      </c>
      <c r="I843" s="1">
        <v>204747.31</v>
      </c>
      <c r="J843" s="1">
        <v>0</v>
      </c>
      <c r="K843" s="1">
        <v>0</v>
      </c>
      <c r="L843" s="1">
        <v>48042.14</v>
      </c>
      <c r="M843" s="1">
        <v>464819.26999999996</v>
      </c>
      <c r="N843" s="1">
        <f t="shared" ref="N843" si="693">SUM(G843:M843)</f>
        <v>4333127.8499999996</v>
      </c>
    </row>
    <row r="844" spans="1:14" ht="15" x14ac:dyDescent="0.25">
      <c r="A844" s="3" t="s">
        <v>182</v>
      </c>
      <c r="B844" s="3" t="s">
        <v>626</v>
      </c>
      <c r="C844" s="6" t="s">
        <v>201</v>
      </c>
      <c r="D844" s="6" t="s">
        <v>697</v>
      </c>
      <c r="E844" s="17"/>
      <c r="F844" s="17">
        <v>472.2</v>
      </c>
      <c r="G844" s="8">
        <v>7632.8994705633204</v>
      </c>
      <c r="H844" s="8">
        <v>23.854299025836511</v>
      </c>
      <c r="I844" s="8">
        <v>433.60294366793732</v>
      </c>
      <c r="J844" s="8">
        <v>0</v>
      </c>
      <c r="K844" s="8">
        <v>0</v>
      </c>
      <c r="L844" s="8">
        <v>101.74108428631936</v>
      </c>
      <c r="M844" s="8">
        <v>984.36948326980087</v>
      </c>
      <c r="N844" s="1">
        <f t="shared" ref="G844:N844" si="694">N843/$F844</f>
        <v>9176.4672808132145</v>
      </c>
    </row>
    <row r="845" spans="1:14" ht="15" x14ac:dyDescent="0.25">
      <c r="A845" s="3" t="str">
        <f>A844</f>
        <v>2720</v>
      </c>
      <c r="B845" s="3" t="str">
        <f t="shared" ref="B845" si="695">B844</f>
        <v>RIO BRANGELY RE-4</v>
      </c>
      <c r="C845" s="6" t="str">
        <f t="shared" ref="C845" si="696">C844</f>
        <v xml:space="preserve">$ </v>
      </c>
      <c r="D845" s="6" t="s">
        <v>698</v>
      </c>
      <c r="F845" s="17">
        <v>488</v>
      </c>
      <c r="G845" s="8">
        <v>7385.7687090163936</v>
      </c>
      <c r="H845" s="8">
        <v>23.081967213114755</v>
      </c>
      <c r="I845" s="8">
        <v>419.56415983606558</v>
      </c>
      <c r="J845" s="8">
        <v>0</v>
      </c>
      <c r="K845" s="8">
        <v>0</v>
      </c>
      <c r="L845" s="8">
        <v>98.447008196721313</v>
      </c>
      <c r="M845" s="8">
        <v>952.49850409836063</v>
      </c>
      <c r="N845" s="1">
        <f t="shared" ref="G845:N845" si="697">N843/$F845</f>
        <v>8879.3603483606548</v>
      </c>
    </row>
    <row r="846" spans="1:14" s="19" customFormat="1" x14ac:dyDescent="0.2">
      <c r="A846" s="3" t="s">
        <v>182</v>
      </c>
      <c r="B846" s="3" t="s">
        <v>626</v>
      </c>
      <c r="C846" s="17" t="s">
        <v>200</v>
      </c>
      <c r="D846" s="2" t="s">
        <v>199</v>
      </c>
      <c r="E846" s="17"/>
      <c r="F846" s="17"/>
      <c r="G846" s="18">
        <v>37.435756521381037</v>
      </c>
      <c r="H846" s="18">
        <v>0.11699403794892735</v>
      </c>
      <c r="I846" s="18">
        <v>2.1266170593111497</v>
      </c>
      <c r="J846" s="18">
        <v>0</v>
      </c>
      <c r="K846" s="18">
        <v>0</v>
      </c>
      <c r="L846" s="18">
        <v>0.49899182797475855</v>
      </c>
      <c r="M846" s="18">
        <v>4.8278660612369233</v>
      </c>
      <c r="N846" s="18">
        <f>(N843/IC!H843)*100</f>
        <v>45.006225507852797</v>
      </c>
    </row>
    <row r="847" spans="1:14" x14ac:dyDescent="0.2">
      <c r="A847" s="3" t="s">
        <v>182</v>
      </c>
      <c r="B847" s="3" t="s">
        <v>626</v>
      </c>
      <c r="C847" s="6"/>
      <c r="D847" s="6"/>
      <c r="E847" s="17"/>
      <c r="F847" s="17"/>
      <c r="G847" s="8"/>
      <c r="H847" s="8"/>
      <c r="I847" s="8"/>
      <c r="J847" s="8"/>
      <c r="K847" s="8"/>
      <c r="L847" s="8"/>
      <c r="M847" s="8"/>
      <c r="N847" s="8"/>
    </row>
    <row r="848" spans="1:14" x14ac:dyDescent="0.2">
      <c r="A848" s="11" t="s">
        <v>47</v>
      </c>
      <c r="B848" s="11" t="s">
        <v>627</v>
      </c>
      <c r="C848" s="12"/>
      <c r="D848" s="7" t="s">
        <v>270</v>
      </c>
      <c r="E848" s="20" t="s">
        <v>712</v>
      </c>
      <c r="F848" s="20"/>
      <c r="G848" s="13"/>
      <c r="H848" s="13"/>
      <c r="I848" s="13"/>
      <c r="J848" s="13"/>
      <c r="K848" s="13"/>
      <c r="L848" s="13"/>
      <c r="M848" s="13"/>
      <c r="N848" s="13"/>
    </row>
    <row r="849" spans="1:14" s="16" customFormat="1" ht="15" x14ac:dyDescent="0.25">
      <c r="A849" s="3" t="s">
        <v>47</v>
      </c>
      <c r="B849" s="3" t="s">
        <v>627</v>
      </c>
      <c r="C849" s="14" t="s">
        <v>201</v>
      </c>
      <c r="D849" s="15" t="s">
        <v>202</v>
      </c>
      <c r="G849" s="1">
        <v>2560711.44</v>
      </c>
      <c r="H849" s="1">
        <v>939</v>
      </c>
      <c r="I849" s="1">
        <v>0</v>
      </c>
      <c r="J849" s="1">
        <v>1157.5999999999999</v>
      </c>
      <c r="K849" s="1">
        <v>0</v>
      </c>
      <c r="L849" s="1">
        <v>33175.919999999998</v>
      </c>
      <c r="M849" s="1">
        <v>691520.88</v>
      </c>
      <c r="N849" s="1">
        <f t="shared" ref="N849" si="698">SUM(G849:M849)</f>
        <v>3287504.84</v>
      </c>
    </row>
    <row r="850" spans="1:14" ht="15" x14ac:dyDescent="0.25">
      <c r="A850" s="3" t="s">
        <v>47</v>
      </c>
      <c r="B850" s="3" t="s">
        <v>627</v>
      </c>
      <c r="C850" s="6" t="s">
        <v>201</v>
      </c>
      <c r="D850" s="6" t="s">
        <v>697</v>
      </c>
      <c r="E850" s="17"/>
      <c r="F850" s="17">
        <v>419</v>
      </c>
      <c r="G850" s="8">
        <v>6111.4831503579953</v>
      </c>
      <c r="H850" s="8">
        <v>2.2410501193317423</v>
      </c>
      <c r="I850" s="8">
        <v>0</v>
      </c>
      <c r="J850" s="8">
        <v>2.7627684964200476</v>
      </c>
      <c r="K850" s="8">
        <v>0</v>
      </c>
      <c r="L850" s="8">
        <v>79.178806682577559</v>
      </c>
      <c r="M850" s="8">
        <v>1650.4078281622913</v>
      </c>
      <c r="N850" s="1">
        <f t="shared" ref="G850:N850" si="699">N849/$F850</f>
        <v>7846.0736038186151</v>
      </c>
    </row>
    <row r="851" spans="1:14" ht="15" x14ac:dyDescent="0.25">
      <c r="A851" s="3" t="str">
        <f>A850</f>
        <v>2730</v>
      </c>
      <c r="B851" s="3" t="str">
        <f t="shared" ref="B851" si="700">B850</f>
        <v>RIO GDEL NORTE C-</v>
      </c>
      <c r="C851" s="6" t="str">
        <f t="shared" ref="C851" si="701">C850</f>
        <v xml:space="preserve">$ </v>
      </c>
      <c r="D851" s="6" t="s">
        <v>698</v>
      </c>
      <c r="F851" s="17">
        <v>386</v>
      </c>
      <c r="G851" s="8">
        <v>6633.9674611398959</v>
      </c>
      <c r="H851" s="8">
        <v>2.4326424870466323</v>
      </c>
      <c r="I851" s="8">
        <v>0</v>
      </c>
      <c r="J851" s="8">
        <v>2.9989637305699479</v>
      </c>
      <c r="K851" s="8">
        <v>0</v>
      </c>
      <c r="L851" s="8">
        <v>85.947979274611399</v>
      </c>
      <c r="M851" s="8">
        <v>1791.5048704663213</v>
      </c>
      <c r="N851" s="1">
        <f t="shared" ref="G851:N851" si="702">N849/$F851</f>
        <v>8516.8519170984455</v>
      </c>
    </row>
    <row r="852" spans="1:14" s="19" customFormat="1" x14ac:dyDescent="0.2">
      <c r="A852" s="3" t="s">
        <v>47</v>
      </c>
      <c r="B852" s="3" t="s">
        <v>627</v>
      </c>
      <c r="C852" s="17" t="s">
        <v>200</v>
      </c>
      <c r="D852" s="2" t="s">
        <v>199</v>
      </c>
      <c r="E852" s="17"/>
      <c r="F852" s="17"/>
      <c r="G852" s="18">
        <v>26.937003643980592</v>
      </c>
      <c r="H852" s="18">
        <v>9.8776636939997345E-3</v>
      </c>
      <c r="I852" s="18">
        <v>0</v>
      </c>
      <c r="J852" s="18">
        <v>1.2177192217437795E-2</v>
      </c>
      <c r="K852" s="18">
        <v>0</v>
      </c>
      <c r="L852" s="18">
        <v>0.34898890361985047</v>
      </c>
      <c r="M852" s="18">
        <v>7.2743457827675675</v>
      </c>
      <c r="N852" s="18">
        <f>(N849/IC!H849)*100</f>
        <v>34.582393186279447</v>
      </c>
    </row>
    <row r="853" spans="1:14" x14ac:dyDescent="0.2">
      <c r="A853" s="3" t="s">
        <v>47</v>
      </c>
      <c r="B853" s="3" t="s">
        <v>627</v>
      </c>
      <c r="C853" s="6"/>
      <c r="D853" s="6"/>
      <c r="E853" s="17"/>
      <c r="F853" s="17"/>
      <c r="G853" s="8"/>
      <c r="H853" s="8"/>
      <c r="I853" s="8"/>
      <c r="J853" s="8"/>
      <c r="K853" s="8"/>
      <c r="L853" s="8"/>
      <c r="M853" s="8"/>
      <c r="N853" s="8"/>
    </row>
    <row r="854" spans="1:14" x14ac:dyDescent="0.2">
      <c r="A854" s="11" t="s">
        <v>58</v>
      </c>
      <c r="B854" s="11" t="s">
        <v>628</v>
      </c>
      <c r="C854" s="12"/>
      <c r="D854" s="7" t="s">
        <v>270</v>
      </c>
      <c r="E854" s="20" t="s">
        <v>271</v>
      </c>
      <c r="F854" s="20"/>
      <c r="G854" s="13"/>
      <c r="H854" s="13"/>
      <c r="I854" s="13"/>
      <c r="J854" s="13"/>
      <c r="K854" s="13"/>
      <c r="L854" s="13"/>
      <c r="M854" s="13"/>
      <c r="N854" s="13"/>
    </row>
    <row r="855" spans="1:14" s="16" customFormat="1" ht="15" x14ac:dyDescent="0.25">
      <c r="A855" s="3" t="s">
        <v>58</v>
      </c>
      <c r="B855" s="3" t="s">
        <v>628</v>
      </c>
      <c r="C855" s="14" t="s">
        <v>201</v>
      </c>
      <c r="D855" s="15" t="s">
        <v>202</v>
      </c>
      <c r="G855" s="1">
        <v>8417380.0099999998</v>
      </c>
      <c r="H855" s="1">
        <v>41483.06</v>
      </c>
      <c r="I855" s="1">
        <v>0</v>
      </c>
      <c r="J855" s="1">
        <v>6944.76</v>
      </c>
      <c r="K855" s="1">
        <v>0</v>
      </c>
      <c r="L855" s="1">
        <v>43913.66</v>
      </c>
      <c r="M855" s="1">
        <v>1429365.77</v>
      </c>
      <c r="N855" s="1">
        <f t="shared" ref="N855" si="703">SUM(G855:M855)</f>
        <v>9939087.2599999998</v>
      </c>
    </row>
    <row r="856" spans="1:14" ht="15" x14ac:dyDescent="0.25">
      <c r="A856" s="3" t="s">
        <v>58</v>
      </c>
      <c r="B856" s="3" t="s">
        <v>628</v>
      </c>
      <c r="C856" s="6" t="s">
        <v>201</v>
      </c>
      <c r="D856" s="6" t="s">
        <v>697</v>
      </c>
      <c r="E856" s="17"/>
      <c r="F856" s="17">
        <v>1073.9000000000001</v>
      </c>
      <c r="G856" s="8">
        <v>7838.1413632554231</v>
      </c>
      <c r="H856" s="8">
        <v>38.628419778377868</v>
      </c>
      <c r="I856" s="8">
        <v>0</v>
      </c>
      <c r="J856" s="8">
        <v>6.4668591116491294</v>
      </c>
      <c r="K856" s="8">
        <v>0</v>
      </c>
      <c r="L856" s="8">
        <v>40.891759009218738</v>
      </c>
      <c r="M856" s="8">
        <v>1331.0045348728931</v>
      </c>
      <c r="N856" s="1">
        <f t="shared" ref="G856:N856" si="704">N855/$F856</f>
        <v>9255.1329360275613</v>
      </c>
    </row>
    <row r="857" spans="1:14" ht="15" x14ac:dyDescent="0.25">
      <c r="A857" s="3" t="str">
        <f>A856</f>
        <v>2740</v>
      </c>
      <c r="B857" s="3" t="str">
        <f t="shared" ref="B857" si="705">B856</f>
        <v xml:space="preserve">RIO GMONTE VISTA </v>
      </c>
      <c r="C857" s="6" t="str">
        <f t="shared" ref="C857" si="706">C856</f>
        <v xml:space="preserve">$ </v>
      </c>
      <c r="D857" s="6" t="s">
        <v>698</v>
      </c>
      <c r="F857" s="17">
        <v>1033</v>
      </c>
      <c r="G857" s="8">
        <v>8148.480164569216</v>
      </c>
      <c r="H857" s="8">
        <v>40.157850919651501</v>
      </c>
      <c r="I857" s="8">
        <v>0</v>
      </c>
      <c r="J857" s="8">
        <v>6.7229041626331076</v>
      </c>
      <c r="K857" s="8">
        <v>0</v>
      </c>
      <c r="L857" s="8">
        <v>42.510803484995165</v>
      </c>
      <c r="M857" s="8">
        <v>1383.7035527589546</v>
      </c>
      <c r="N857" s="1">
        <f t="shared" ref="G857:N857" si="707">N855/$F857</f>
        <v>9621.5752758954495</v>
      </c>
    </row>
    <row r="858" spans="1:14" s="19" customFormat="1" x14ac:dyDescent="0.2">
      <c r="A858" s="3" t="s">
        <v>58</v>
      </c>
      <c r="B858" s="3" t="s">
        <v>628</v>
      </c>
      <c r="C858" s="17" t="s">
        <v>200</v>
      </c>
      <c r="D858" s="2" t="s">
        <v>199</v>
      </c>
      <c r="E858" s="17"/>
      <c r="F858" s="17"/>
      <c r="G858" s="18">
        <v>51.345267158546264</v>
      </c>
      <c r="H858" s="18">
        <v>0.25304296535544013</v>
      </c>
      <c r="I858" s="18">
        <v>0</v>
      </c>
      <c r="J858" s="18">
        <v>4.2362416467874996E-2</v>
      </c>
      <c r="K858" s="18">
        <v>0</v>
      </c>
      <c r="L858" s="18">
        <v>0.26786940852508417</v>
      </c>
      <c r="M858" s="18">
        <v>8.7190036853202741</v>
      </c>
      <c r="N858" s="18">
        <f>(N855/IC!H855)*100</f>
        <v>60.62754563421494</v>
      </c>
    </row>
    <row r="859" spans="1:14" x14ac:dyDescent="0.2">
      <c r="A859" s="3" t="s">
        <v>58</v>
      </c>
      <c r="B859" s="3" t="s">
        <v>628</v>
      </c>
      <c r="C859" s="6"/>
      <c r="D859" s="6"/>
      <c r="E859" s="17"/>
      <c r="F859" s="17"/>
      <c r="G859" s="8"/>
      <c r="H859" s="8"/>
      <c r="I859" s="8"/>
      <c r="J859" s="8"/>
      <c r="K859" s="8"/>
      <c r="L859" s="8"/>
      <c r="M859" s="8"/>
      <c r="N859" s="8"/>
    </row>
    <row r="860" spans="1:14" x14ac:dyDescent="0.2">
      <c r="A860" s="11" t="s">
        <v>174</v>
      </c>
      <c r="B860" s="11" t="s">
        <v>629</v>
      </c>
      <c r="C860" s="12"/>
      <c r="D860" s="7" t="s">
        <v>270</v>
      </c>
      <c r="E860" s="20" t="s">
        <v>269</v>
      </c>
      <c r="F860" s="20"/>
      <c r="G860" s="13"/>
      <c r="H860" s="13"/>
      <c r="I860" s="13"/>
      <c r="J860" s="13"/>
      <c r="K860" s="13"/>
      <c r="L860" s="13"/>
      <c r="M860" s="13"/>
      <c r="N860" s="13"/>
    </row>
    <row r="861" spans="1:14" s="16" customFormat="1" ht="15" x14ac:dyDescent="0.25">
      <c r="A861" s="3" t="s">
        <v>174</v>
      </c>
      <c r="B861" s="3" t="s">
        <v>629</v>
      </c>
      <c r="C861" s="14" t="s">
        <v>201</v>
      </c>
      <c r="D861" s="15" t="s">
        <v>202</v>
      </c>
      <c r="G861" s="1">
        <v>2733648.04</v>
      </c>
      <c r="H861" s="1">
        <v>13811</v>
      </c>
      <c r="I861" s="1">
        <v>0</v>
      </c>
      <c r="J861" s="1">
        <v>892.26</v>
      </c>
      <c r="K861" s="1">
        <v>0</v>
      </c>
      <c r="L861" s="1">
        <v>27989.72</v>
      </c>
      <c r="M861" s="1">
        <v>635928.3600000001</v>
      </c>
      <c r="N861" s="1">
        <f t="shared" ref="N861" si="708">SUM(G861:M861)</f>
        <v>3412269.38</v>
      </c>
    </row>
    <row r="862" spans="1:14" ht="15" x14ac:dyDescent="0.25">
      <c r="A862" s="3" t="s">
        <v>174</v>
      </c>
      <c r="B862" s="3" t="s">
        <v>629</v>
      </c>
      <c r="C862" s="6" t="s">
        <v>201</v>
      </c>
      <c r="D862" s="6" t="s">
        <v>697</v>
      </c>
      <c r="E862" s="17"/>
      <c r="F862" s="17">
        <v>350.7</v>
      </c>
      <c r="G862" s="8">
        <v>7794.8333048189343</v>
      </c>
      <c r="H862" s="8">
        <v>39.381237524950102</v>
      </c>
      <c r="I862" s="8">
        <v>0</v>
      </c>
      <c r="J862" s="8">
        <v>2.5442258340461934</v>
      </c>
      <c r="K862" s="8">
        <v>0</v>
      </c>
      <c r="L862" s="8">
        <v>79.811006558311959</v>
      </c>
      <c r="M862" s="8">
        <v>1813.3115483319079</v>
      </c>
      <c r="N862" s="1">
        <f t="shared" ref="G862:N862" si="709">N861/$F862</f>
        <v>9729.8813230681499</v>
      </c>
    </row>
    <row r="863" spans="1:14" ht="15" x14ac:dyDescent="0.25">
      <c r="A863" s="3" t="str">
        <f>A862</f>
        <v>2750</v>
      </c>
      <c r="B863" s="3" t="str">
        <f t="shared" ref="B863" si="710">B862</f>
        <v>RIO GSARGENT RE-3</v>
      </c>
      <c r="C863" s="6" t="str">
        <f t="shared" ref="C863" si="711">C862</f>
        <v xml:space="preserve">$ </v>
      </c>
      <c r="D863" s="6" t="s">
        <v>698</v>
      </c>
      <c r="F863" s="17">
        <v>322</v>
      </c>
      <c r="G863" s="8">
        <v>8489.5901863354047</v>
      </c>
      <c r="H863" s="8">
        <v>42.891304347826086</v>
      </c>
      <c r="I863" s="8">
        <v>0</v>
      </c>
      <c r="J863" s="8">
        <v>2.7709937888198759</v>
      </c>
      <c r="K863" s="8">
        <v>0</v>
      </c>
      <c r="L863" s="8">
        <v>86.924596273291925</v>
      </c>
      <c r="M863" s="8">
        <v>1974.9327950310562</v>
      </c>
      <c r="N863" s="1">
        <f t="shared" ref="G863:N863" si="712">N861/$F863</f>
        <v>10597.109875776398</v>
      </c>
    </row>
    <row r="864" spans="1:14" s="19" customFormat="1" x14ac:dyDescent="0.2">
      <c r="A864" s="3" t="s">
        <v>174</v>
      </c>
      <c r="B864" s="3" t="s">
        <v>629</v>
      </c>
      <c r="C864" s="17" t="s">
        <v>200</v>
      </c>
      <c r="D864" s="2" t="s">
        <v>199</v>
      </c>
      <c r="E864" s="17"/>
      <c r="F864" s="17"/>
      <c r="G864" s="18">
        <v>45.801261641403897</v>
      </c>
      <c r="H864" s="18">
        <v>0.23139819584434476</v>
      </c>
      <c r="I864" s="18">
        <v>0</v>
      </c>
      <c r="J864" s="18">
        <v>1.4949486222871266E-2</v>
      </c>
      <c r="K864" s="18">
        <v>0</v>
      </c>
      <c r="L864" s="18">
        <v>0.46895740425663407</v>
      </c>
      <c r="M864" s="18">
        <v>10.654744420407864</v>
      </c>
      <c r="N864" s="18">
        <f>(N861/IC!H861)*100</f>
        <v>57.171311148135608</v>
      </c>
    </row>
    <row r="865" spans="1:14" x14ac:dyDescent="0.2">
      <c r="A865" s="3" t="s">
        <v>174</v>
      </c>
      <c r="B865" s="3" t="s">
        <v>629</v>
      </c>
      <c r="C865" s="6"/>
      <c r="D865" s="6"/>
      <c r="E865" s="17"/>
      <c r="F865" s="17"/>
      <c r="G865" s="8"/>
      <c r="H865" s="8"/>
      <c r="I865" s="8"/>
      <c r="J865" s="8"/>
      <c r="K865" s="8"/>
      <c r="L865" s="8"/>
      <c r="M865" s="8"/>
      <c r="N865" s="8"/>
    </row>
    <row r="866" spans="1:14" x14ac:dyDescent="0.2">
      <c r="A866" s="11" t="s">
        <v>166</v>
      </c>
      <c r="B866" s="11" t="s">
        <v>630</v>
      </c>
      <c r="C866" s="12"/>
      <c r="D866" s="7" t="s">
        <v>266</v>
      </c>
      <c r="E866" s="20" t="s">
        <v>268</v>
      </c>
      <c r="F866" s="20"/>
      <c r="G866" s="13"/>
      <c r="H866" s="13"/>
      <c r="I866" s="13"/>
      <c r="J866" s="13"/>
      <c r="K866" s="13"/>
      <c r="L866" s="13"/>
      <c r="M866" s="13"/>
      <c r="N866" s="13"/>
    </row>
    <row r="867" spans="1:14" s="16" customFormat="1" ht="15" x14ac:dyDescent="0.25">
      <c r="A867" s="3" t="s">
        <v>166</v>
      </c>
      <c r="B867" s="3" t="s">
        <v>630</v>
      </c>
      <c r="C867" s="14" t="s">
        <v>201</v>
      </c>
      <c r="D867" s="15" t="s">
        <v>202</v>
      </c>
      <c r="G867" s="1">
        <v>1793452.83</v>
      </c>
      <c r="H867" s="1">
        <v>37589</v>
      </c>
      <c r="I867" s="1">
        <v>0</v>
      </c>
      <c r="J867" s="1">
        <v>1929.1</v>
      </c>
      <c r="K867" s="1">
        <v>0</v>
      </c>
      <c r="L867" s="1">
        <v>38239.300000000003</v>
      </c>
      <c r="M867" s="1">
        <v>964607.22000000009</v>
      </c>
      <c r="N867" s="1">
        <f t="shared" ref="N867" si="713">SUM(G867:M867)</f>
        <v>2835817.45</v>
      </c>
    </row>
    <row r="868" spans="1:14" ht="15" x14ac:dyDescent="0.25">
      <c r="A868" s="3" t="s">
        <v>166</v>
      </c>
      <c r="B868" s="3" t="s">
        <v>630</v>
      </c>
      <c r="C868" s="6" t="s">
        <v>201</v>
      </c>
      <c r="D868" s="6" t="s">
        <v>697</v>
      </c>
      <c r="E868" s="17"/>
      <c r="F868" s="17">
        <v>431.5</v>
      </c>
      <c r="G868" s="8">
        <v>4156.3217381228278</v>
      </c>
      <c r="H868" s="8">
        <v>87.112398609501739</v>
      </c>
      <c r="I868" s="8">
        <v>0</v>
      </c>
      <c r="J868" s="8">
        <v>4.4706836616454231</v>
      </c>
      <c r="K868" s="8">
        <v>0</v>
      </c>
      <c r="L868" s="8">
        <v>88.619466975666285</v>
      </c>
      <c r="M868" s="8">
        <v>2235.4744380069528</v>
      </c>
      <c r="N868" s="1">
        <f t="shared" ref="G868:N868" si="714">N867/$F868</f>
        <v>6571.9987253765939</v>
      </c>
    </row>
    <row r="869" spans="1:14" ht="15" x14ac:dyDescent="0.25">
      <c r="A869" s="3" t="str">
        <f>A868</f>
        <v>2760</v>
      </c>
      <c r="B869" s="3" t="str">
        <f t="shared" ref="B869" si="715">B868</f>
        <v>ROUTTHAYDEN RE-1</v>
      </c>
      <c r="C869" s="6" t="str">
        <f t="shared" ref="C869" si="716">C868</f>
        <v xml:space="preserve">$ </v>
      </c>
      <c r="D869" s="6" t="s">
        <v>698</v>
      </c>
      <c r="F869" s="17">
        <v>454</v>
      </c>
      <c r="G869" s="8">
        <v>3950.3366299559475</v>
      </c>
      <c r="H869" s="8">
        <v>82.795154185022028</v>
      </c>
      <c r="I869" s="8">
        <v>0</v>
      </c>
      <c r="J869" s="8">
        <v>4.2491189427312772</v>
      </c>
      <c r="K869" s="8">
        <v>0</v>
      </c>
      <c r="L869" s="8">
        <v>84.227533039647582</v>
      </c>
      <c r="M869" s="8">
        <v>2124.6855066079297</v>
      </c>
      <c r="N869" s="1">
        <f t="shared" ref="G869:N869" si="717">N867/$F869</f>
        <v>6246.2939427312776</v>
      </c>
    </row>
    <row r="870" spans="1:14" s="19" customFormat="1" x14ac:dyDescent="0.2">
      <c r="A870" s="3" t="s">
        <v>166</v>
      </c>
      <c r="B870" s="3" t="s">
        <v>630</v>
      </c>
      <c r="C870" s="17" t="s">
        <v>200</v>
      </c>
      <c r="D870" s="2" t="s">
        <v>199</v>
      </c>
      <c r="E870" s="17"/>
      <c r="F870" s="17"/>
      <c r="G870" s="18">
        <v>14.191431573801562</v>
      </c>
      <c r="H870" s="18">
        <v>0.29743838951572921</v>
      </c>
      <c r="I870" s="18">
        <v>0</v>
      </c>
      <c r="J870" s="18">
        <v>1.5264795477793854E-2</v>
      </c>
      <c r="K870" s="18">
        <v>0</v>
      </c>
      <c r="L870" s="18">
        <v>0.30258415515732862</v>
      </c>
      <c r="M870" s="18">
        <v>7.6328505156307624</v>
      </c>
      <c r="N870" s="18">
        <f>(N867/IC!H867)*100</f>
        <v>22.439569429583177</v>
      </c>
    </row>
    <row r="871" spans="1:14" x14ac:dyDescent="0.2">
      <c r="A871" s="3" t="s">
        <v>166</v>
      </c>
      <c r="B871" s="3" t="s">
        <v>630</v>
      </c>
      <c r="C871" s="6"/>
      <c r="D871" s="6"/>
      <c r="E871" s="17"/>
      <c r="F871" s="17"/>
      <c r="G871" s="8"/>
      <c r="H871" s="8"/>
      <c r="I871" s="8"/>
      <c r="J871" s="8"/>
      <c r="K871" s="8"/>
      <c r="L871" s="8"/>
      <c r="M871" s="8"/>
      <c r="N871" s="8"/>
    </row>
    <row r="872" spans="1:14" x14ac:dyDescent="0.2">
      <c r="A872" s="11" t="s">
        <v>91</v>
      </c>
      <c r="B872" s="11" t="s">
        <v>631</v>
      </c>
      <c r="C872" s="12"/>
      <c r="D872" s="7" t="s">
        <v>266</v>
      </c>
      <c r="E872" s="20" t="s">
        <v>267</v>
      </c>
      <c r="F872" s="20"/>
      <c r="G872" s="13"/>
      <c r="H872" s="13"/>
      <c r="I872" s="13"/>
      <c r="J872" s="13"/>
      <c r="K872" s="13"/>
      <c r="L872" s="13"/>
      <c r="M872" s="13"/>
      <c r="N872" s="13"/>
    </row>
    <row r="873" spans="1:14" s="16" customFormat="1" ht="15" x14ac:dyDescent="0.25">
      <c r="A873" s="3" t="s">
        <v>91</v>
      </c>
      <c r="B873" s="3" t="s">
        <v>631</v>
      </c>
      <c r="C873" s="14" t="s">
        <v>201</v>
      </c>
      <c r="D873" s="15" t="s">
        <v>202</v>
      </c>
      <c r="G873" s="1">
        <v>14702489.26</v>
      </c>
      <c r="H873" s="1">
        <v>25405</v>
      </c>
      <c r="I873" s="1">
        <v>0</v>
      </c>
      <c r="J873" s="1">
        <v>58646.46</v>
      </c>
      <c r="K873" s="1">
        <v>0</v>
      </c>
      <c r="L873" s="1">
        <v>196151.39</v>
      </c>
      <c r="M873" s="1">
        <v>4377239.0999999996</v>
      </c>
      <c r="N873" s="1">
        <f t="shared" ref="N873" si="718">SUM(G873:M873)</f>
        <v>19359931.210000001</v>
      </c>
    </row>
    <row r="874" spans="1:14" ht="15" x14ac:dyDescent="0.25">
      <c r="A874" s="3" t="s">
        <v>91</v>
      </c>
      <c r="B874" s="3" t="s">
        <v>631</v>
      </c>
      <c r="C874" s="6" t="s">
        <v>201</v>
      </c>
      <c r="D874" s="6" t="s">
        <v>697</v>
      </c>
      <c r="E874" s="17"/>
      <c r="F874" s="17">
        <v>2617.9</v>
      </c>
      <c r="G874" s="8">
        <v>5616.1386072806445</v>
      </c>
      <c r="H874" s="8">
        <v>9.7043431758279528</v>
      </c>
      <c r="I874" s="8">
        <v>0</v>
      </c>
      <c r="J874" s="8">
        <v>22.402100920585202</v>
      </c>
      <c r="K874" s="8">
        <v>0</v>
      </c>
      <c r="L874" s="8">
        <v>74.926998739447654</v>
      </c>
      <c r="M874" s="8">
        <v>1672.0421330073721</v>
      </c>
      <c r="N874" s="1">
        <f t="shared" ref="G874:N874" si="719">N873/$F874</f>
        <v>7395.2141831238778</v>
      </c>
    </row>
    <row r="875" spans="1:14" ht="15" x14ac:dyDescent="0.25">
      <c r="A875" s="3" t="str">
        <f>A874</f>
        <v>2770</v>
      </c>
      <c r="B875" s="3" t="str">
        <f t="shared" ref="B875" si="720">B874</f>
        <v>ROUTTSTEAMBOAT SP</v>
      </c>
      <c r="C875" s="6" t="str">
        <f t="shared" ref="C875" si="721">C874</f>
        <v xml:space="preserve">$ </v>
      </c>
      <c r="D875" s="6" t="s">
        <v>698</v>
      </c>
      <c r="F875" s="17">
        <v>2665</v>
      </c>
      <c r="G875" s="8">
        <v>5516.8815234521571</v>
      </c>
      <c r="H875" s="8">
        <v>9.5328330206378986</v>
      </c>
      <c r="I875" s="8">
        <v>0</v>
      </c>
      <c r="J875" s="8">
        <v>22.00617636022514</v>
      </c>
      <c r="K875" s="8">
        <v>0</v>
      </c>
      <c r="L875" s="8">
        <v>73.602772983114448</v>
      </c>
      <c r="M875" s="8">
        <v>1642.4912195121949</v>
      </c>
      <c r="N875" s="1">
        <f t="shared" ref="G875:N875" si="722">N873/$F875</f>
        <v>7264.5145253283308</v>
      </c>
    </row>
    <row r="876" spans="1:14" s="19" customFormat="1" x14ac:dyDescent="0.2">
      <c r="A876" s="3" t="s">
        <v>91</v>
      </c>
      <c r="B876" s="3" t="s">
        <v>631</v>
      </c>
      <c r="C876" s="17" t="s">
        <v>200</v>
      </c>
      <c r="D876" s="2" t="s">
        <v>199</v>
      </c>
      <c r="E876" s="17"/>
      <c r="F876" s="17"/>
      <c r="G876" s="18">
        <v>23.435620287089034</v>
      </c>
      <c r="H876" s="18">
        <v>4.0495314967738789E-2</v>
      </c>
      <c r="I876" s="18">
        <v>0</v>
      </c>
      <c r="J876" s="18">
        <v>9.3481868507887991E-2</v>
      </c>
      <c r="K876" s="18">
        <v>0</v>
      </c>
      <c r="L876" s="18">
        <v>0.312663346562085</v>
      </c>
      <c r="M876" s="18">
        <v>6.9772751837670324</v>
      </c>
      <c r="N876" s="18">
        <f>(N873/IC!H873)*100</f>
        <v>30.85953600089378</v>
      </c>
    </row>
    <row r="877" spans="1:14" x14ac:dyDescent="0.2">
      <c r="A877" s="3" t="s">
        <v>91</v>
      </c>
      <c r="B877" s="3" t="s">
        <v>631</v>
      </c>
      <c r="C877" s="6"/>
      <c r="D877" s="6"/>
      <c r="E877" s="17"/>
      <c r="F877" s="17"/>
      <c r="G877" s="8"/>
      <c r="H877" s="8"/>
      <c r="I877" s="8"/>
      <c r="J877" s="8"/>
      <c r="K877" s="8"/>
      <c r="L877" s="8"/>
      <c r="M877" s="8"/>
      <c r="N877" s="8"/>
    </row>
    <row r="878" spans="1:14" x14ac:dyDescent="0.2">
      <c r="A878" s="11" t="s">
        <v>90</v>
      </c>
      <c r="B878" s="11" t="s">
        <v>632</v>
      </c>
      <c r="C878" s="12"/>
      <c r="D878" s="7" t="s">
        <v>266</v>
      </c>
      <c r="E878" s="20" t="s">
        <v>265</v>
      </c>
      <c r="F878" s="20"/>
      <c r="G878" s="13"/>
      <c r="H878" s="13"/>
      <c r="I878" s="13"/>
      <c r="J878" s="13"/>
      <c r="K878" s="13"/>
      <c r="L878" s="13"/>
      <c r="M878" s="13"/>
      <c r="N878" s="13"/>
    </row>
    <row r="879" spans="1:14" s="16" customFormat="1" ht="15" x14ac:dyDescent="0.25">
      <c r="A879" s="3" t="s">
        <v>90</v>
      </c>
      <c r="B879" s="3" t="s">
        <v>632</v>
      </c>
      <c r="C879" s="14" t="s">
        <v>201</v>
      </c>
      <c r="D879" s="15" t="s">
        <v>202</v>
      </c>
      <c r="G879" s="1">
        <v>1933124.69</v>
      </c>
      <c r="H879" s="1">
        <v>6308.22</v>
      </c>
      <c r="I879" s="1">
        <v>0</v>
      </c>
      <c r="J879" s="1">
        <v>2700.74</v>
      </c>
      <c r="K879" s="1">
        <v>0</v>
      </c>
      <c r="L879" s="1">
        <v>78452.53</v>
      </c>
      <c r="M879" s="1">
        <v>3030645.15</v>
      </c>
      <c r="N879" s="1">
        <f t="shared" ref="N879" si="723">SUM(G879:M879)</f>
        <v>5051231.33</v>
      </c>
    </row>
    <row r="880" spans="1:14" ht="15" x14ac:dyDescent="0.25">
      <c r="A880" s="3" t="s">
        <v>90</v>
      </c>
      <c r="B880" s="3" t="s">
        <v>632</v>
      </c>
      <c r="C880" s="6" t="s">
        <v>201</v>
      </c>
      <c r="D880" s="6" t="s">
        <v>697</v>
      </c>
      <c r="E880" s="17"/>
      <c r="F880" s="17">
        <v>326.5</v>
      </c>
      <c r="G880" s="8">
        <v>5920.7494333843797</v>
      </c>
      <c r="H880" s="8">
        <v>19.320735068912711</v>
      </c>
      <c r="I880" s="8">
        <v>0</v>
      </c>
      <c r="J880" s="8">
        <v>8.2717917304747317</v>
      </c>
      <c r="K880" s="8">
        <v>0</v>
      </c>
      <c r="L880" s="8">
        <v>240.28339969372129</v>
      </c>
      <c r="M880" s="8">
        <v>9282.2209800918827</v>
      </c>
      <c r="N880" s="1">
        <f t="shared" ref="G880:N880" si="724">N879/$F880</f>
        <v>15470.846339969372</v>
      </c>
    </row>
    <row r="881" spans="1:14" ht="15" x14ac:dyDescent="0.25">
      <c r="A881" s="3" t="str">
        <f>A880</f>
        <v>2780</v>
      </c>
      <c r="B881" s="3" t="str">
        <f t="shared" ref="B881" si="725">B880</f>
        <v xml:space="preserve">ROUTTSOUTH ROUTT </v>
      </c>
      <c r="C881" s="6" t="str">
        <f t="shared" ref="C881" si="726">C880</f>
        <v xml:space="preserve">$ </v>
      </c>
      <c r="D881" s="6" t="s">
        <v>698</v>
      </c>
      <c r="F881" s="17">
        <v>356</v>
      </c>
      <c r="G881" s="8">
        <v>5430.1255337078646</v>
      </c>
      <c r="H881" s="8">
        <v>17.719719101123598</v>
      </c>
      <c r="I881" s="8">
        <v>0</v>
      </c>
      <c r="J881" s="8">
        <v>7.5863483146067408</v>
      </c>
      <c r="K881" s="8">
        <v>0</v>
      </c>
      <c r="L881" s="8">
        <v>220.37227528089886</v>
      </c>
      <c r="M881" s="8">
        <v>8513.0481741573039</v>
      </c>
      <c r="N881" s="1">
        <f t="shared" ref="G881:N881" si="727">N879/$F881</f>
        <v>14188.852050561798</v>
      </c>
    </row>
    <row r="882" spans="1:14" s="19" customFormat="1" x14ac:dyDescent="0.2">
      <c r="A882" s="3" t="s">
        <v>90</v>
      </c>
      <c r="B882" s="3" t="s">
        <v>632</v>
      </c>
      <c r="C882" s="17" t="s">
        <v>200</v>
      </c>
      <c r="D882" s="2" t="s">
        <v>199</v>
      </c>
      <c r="E882" s="17"/>
      <c r="F882" s="17"/>
      <c r="G882" s="18">
        <v>16.129124330494907</v>
      </c>
      <c r="H882" s="18">
        <v>5.2632954930659226E-2</v>
      </c>
      <c r="I882" s="18">
        <v>0</v>
      </c>
      <c r="J882" s="18">
        <v>2.2533761774229274E-2</v>
      </c>
      <c r="K882" s="18">
        <v>0</v>
      </c>
      <c r="L882" s="18">
        <v>0.65457268067476881</v>
      </c>
      <c r="M882" s="18">
        <v>25.286342199665032</v>
      </c>
      <c r="N882" s="18">
        <f>(N879/IC!H879)*100</f>
        <v>42.1452059275396</v>
      </c>
    </row>
    <row r="883" spans="1:14" x14ac:dyDescent="0.2">
      <c r="A883" s="3" t="s">
        <v>90</v>
      </c>
      <c r="B883" s="3" t="s">
        <v>632</v>
      </c>
      <c r="C883" s="6"/>
      <c r="D883" s="6"/>
      <c r="E883" s="17"/>
      <c r="F883" s="17"/>
      <c r="G883" s="8"/>
      <c r="H883" s="8"/>
      <c r="I883" s="8"/>
      <c r="J883" s="8"/>
      <c r="K883" s="8"/>
      <c r="L883" s="8"/>
      <c r="M883" s="8"/>
      <c r="N883" s="8"/>
    </row>
    <row r="884" spans="1:14" x14ac:dyDescent="0.2">
      <c r="A884" s="11" t="s">
        <v>177</v>
      </c>
      <c r="B884" s="11" t="s">
        <v>633</v>
      </c>
      <c r="C884" s="12"/>
      <c r="D884" s="7" t="s">
        <v>262</v>
      </c>
      <c r="E884" s="20" t="s">
        <v>264</v>
      </c>
      <c r="F884" s="20"/>
      <c r="G884" s="13"/>
      <c r="H884" s="13"/>
      <c r="I884" s="13"/>
      <c r="J884" s="13"/>
      <c r="K884" s="13"/>
      <c r="L884" s="13"/>
      <c r="M884" s="13"/>
      <c r="N884" s="13"/>
    </row>
    <row r="885" spans="1:14" s="16" customFormat="1" ht="15" x14ac:dyDescent="0.25">
      <c r="A885" s="3" t="s">
        <v>177</v>
      </c>
      <c r="B885" s="3" t="s">
        <v>633</v>
      </c>
      <c r="C885" s="14" t="s">
        <v>201</v>
      </c>
      <c r="D885" s="15" t="s">
        <v>202</v>
      </c>
      <c r="G885" s="1">
        <v>1997158.72</v>
      </c>
      <c r="H885" s="1">
        <v>1407.6</v>
      </c>
      <c r="I885" s="1">
        <v>0</v>
      </c>
      <c r="J885" s="1">
        <v>771.64</v>
      </c>
      <c r="K885" s="1">
        <v>0</v>
      </c>
      <c r="L885" s="1">
        <v>26956.25</v>
      </c>
      <c r="M885" s="1">
        <v>376205.25</v>
      </c>
      <c r="N885" s="1">
        <f t="shared" ref="N885" si="728">SUM(G885:M885)</f>
        <v>2402499.46</v>
      </c>
    </row>
    <row r="886" spans="1:14" ht="15" x14ac:dyDescent="0.25">
      <c r="A886" s="3" t="s">
        <v>177</v>
      </c>
      <c r="B886" s="3" t="s">
        <v>633</v>
      </c>
      <c r="C886" s="6" t="s">
        <v>201</v>
      </c>
      <c r="D886" s="6" t="s">
        <v>697</v>
      </c>
      <c r="E886" s="17"/>
      <c r="F886" s="17">
        <v>184</v>
      </c>
      <c r="G886" s="8">
        <v>10854.12347826087</v>
      </c>
      <c r="H886" s="8">
        <v>7.6499999999999995</v>
      </c>
      <c r="I886" s="8">
        <v>0</v>
      </c>
      <c r="J886" s="8">
        <v>4.193695652173913</v>
      </c>
      <c r="K886" s="8">
        <v>0</v>
      </c>
      <c r="L886" s="8">
        <v>146.50135869565219</v>
      </c>
      <c r="M886" s="8">
        <v>2044.59375</v>
      </c>
      <c r="N886" s="1">
        <f t="shared" ref="G886:N886" si="729">N885/$F886</f>
        <v>13057.062282608695</v>
      </c>
    </row>
    <row r="887" spans="1:14" ht="15" x14ac:dyDescent="0.25">
      <c r="A887" s="3" t="str">
        <f>A886</f>
        <v>2790</v>
      </c>
      <c r="B887" s="3" t="str">
        <f t="shared" ref="B887" si="730">B886</f>
        <v>SAGUAMOUNTAIN VAL</v>
      </c>
      <c r="C887" s="6" t="str">
        <f t="shared" ref="C887" si="731">C886</f>
        <v xml:space="preserve">$ </v>
      </c>
      <c r="D887" s="6" t="s">
        <v>698</v>
      </c>
      <c r="F887" s="17">
        <v>221</v>
      </c>
      <c r="G887" s="8">
        <v>9036.9172850678733</v>
      </c>
      <c r="H887" s="8">
        <v>6.3692307692307688</v>
      </c>
      <c r="I887" s="8">
        <v>0</v>
      </c>
      <c r="J887" s="8">
        <v>3.4915837104072396</v>
      </c>
      <c r="K887" s="8">
        <v>0</v>
      </c>
      <c r="L887" s="8">
        <v>121.97398190045249</v>
      </c>
      <c r="M887" s="8">
        <v>1702.2861990950225</v>
      </c>
      <c r="N887" s="1">
        <f t="shared" ref="G887:N887" si="732">N885/$F887</f>
        <v>10871.038280542985</v>
      </c>
    </row>
    <row r="888" spans="1:14" s="19" customFormat="1" x14ac:dyDescent="0.2">
      <c r="A888" s="3" t="s">
        <v>177</v>
      </c>
      <c r="B888" s="3" t="s">
        <v>633</v>
      </c>
      <c r="C888" s="17" t="s">
        <v>200</v>
      </c>
      <c r="D888" s="2" t="s">
        <v>199</v>
      </c>
      <c r="E888" s="17"/>
      <c r="F888" s="17"/>
      <c r="G888" s="18">
        <v>45.979801474397256</v>
      </c>
      <c r="H888" s="18">
        <v>3.2406622421758034E-2</v>
      </c>
      <c r="I888" s="18">
        <v>0</v>
      </c>
      <c r="J888" s="18">
        <v>1.7765164908727885E-2</v>
      </c>
      <c r="K888" s="18">
        <v>0</v>
      </c>
      <c r="L888" s="18">
        <v>0.62060316542804417</v>
      </c>
      <c r="M888" s="18">
        <v>8.6612258381877556</v>
      </c>
      <c r="N888" s="18">
        <f>(N885/IC!H885)*100</f>
        <v>55.311802265343537</v>
      </c>
    </row>
    <row r="889" spans="1:14" x14ac:dyDescent="0.2">
      <c r="A889" s="3" t="s">
        <v>177</v>
      </c>
      <c r="B889" s="3" t="s">
        <v>633</v>
      </c>
      <c r="C889" s="6"/>
      <c r="D889" s="6"/>
      <c r="E889" s="17"/>
      <c r="F889" s="17"/>
      <c r="G889" s="8"/>
      <c r="H889" s="8"/>
      <c r="I889" s="8"/>
      <c r="J889" s="8"/>
      <c r="K889" s="8"/>
      <c r="L889" s="8"/>
      <c r="M889" s="8"/>
      <c r="N889" s="8"/>
    </row>
    <row r="890" spans="1:14" x14ac:dyDescent="0.2">
      <c r="A890" s="11" t="s">
        <v>9</v>
      </c>
      <c r="B890" s="11" t="s">
        <v>634</v>
      </c>
      <c r="C890" s="12"/>
      <c r="D890" s="7" t="s">
        <v>262</v>
      </c>
      <c r="E890" s="20" t="s">
        <v>263</v>
      </c>
      <c r="F890" s="20"/>
      <c r="G890" s="13"/>
      <c r="H890" s="13"/>
      <c r="I890" s="13"/>
      <c r="J890" s="13"/>
      <c r="K890" s="13"/>
      <c r="L890" s="13"/>
      <c r="M890" s="13"/>
      <c r="N890" s="13"/>
    </row>
    <row r="891" spans="1:14" s="16" customFormat="1" ht="15" x14ac:dyDescent="0.25">
      <c r="A891" s="3" t="s">
        <v>9</v>
      </c>
      <c r="B891" s="3" t="s">
        <v>634</v>
      </c>
      <c r="C891" s="14" t="s">
        <v>201</v>
      </c>
      <c r="D891" s="15" t="s">
        <v>202</v>
      </c>
      <c r="G891" s="1">
        <v>2554176.91</v>
      </c>
      <c r="H891" s="1">
        <v>0</v>
      </c>
      <c r="I891" s="1">
        <v>0</v>
      </c>
      <c r="J891" s="1">
        <v>4171.24</v>
      </c>
      <c r="K891" s="1">
        <v>0</v>
      </c>
      <c r="L891" s="1">
        <v>41540.67</v>
      </c>
      <c r="M891" s="1">
        <v>1033284.3600000001</v>
      </c>
      <c r="N891" s="1">
        <f t="shared" ref="N891" si="733">SUM(G891:M891)</f>
        <v>3633173.1800000006</v>
      </c>
    </row>
    <row r="892" spans="1:14" ht="15" x14ac:dyDescent="0.25">
      <c r="A892" s="3" t="s">
        <v>9</v>
      </c>
      <c r="B892" s="3" t="s">
        <v>634</v>
      </c>
      <c r="C892" s="6" t="s">
        <v>201</v>
      </c>
      <c r="D892" s="6" t="s">
        <v>697</v>
      </c>
      <c r="E892" s="17"/>
      <c r="F892" s="17">
        <v>214.7</v>
      </c>
      <c r="G892" s="8">
        <v>11896.492361434561</v>
      </c>
      <c r="H892" s="8">
        <v>0</v>
      </c>
      <c r="I892" s="8">
        <v>0</v>
      </c>
      <c r="J892" s="8">
        <v>19.42822543083372</v>
      </c>
      <c r="K892" s="8">
        <v>0</v>
      </c>
      <c r="L892" s="8">
        <v>193.48239403819284</v>
      </c>
      <c r="M892" s="8">
        <v>4812.6891476478813</v>
      </c>
      <c r="N892" s="1">
        <f t="shared" ref="G892:N892" si="734">N891/$F892</f>
        <v>16922.092128551471</v>
      </c>
    </row>
    <row r="893" spans="1:14" ht="15" x14ac:dyDescent="0.25">
      <c r="A893" s="3" t="str">
        <f>A892</f>
        <v>2800</v>
      </c>
      <c r="B893" s="3" t="str">
        <f t="shared" ref="B893" si="735">B892</f>
        <v>SAGUAMOFFAT 2</v>
      </c>
      <c r="C893" s="6" t="str">
        <f t="shared" ref="C893" si="736">C892</f>
        <v xml:space="preserve">$ </v>
      </c>
      <c r="D893" s="6" t="s">
        <v>698</v>
      </c>
      <c r="F893" s="17">
        <v>179</v>
      </c>
      <c r="G893" s="8">
        <v>14269.144748603352</v>
      </c>
      <c r="H893" s="8">
        <v>0</v>
      </c>
      <c r="I893" s="8">
        <v>0</v>
      </c>
      <c r="J893" s="8">
        <v>23.303016759776536</v>
      </c>
      <c r="K893" s="8">
        <v>0</v>
      </c>
      <c r="L893" s="8">
        <v>232.07078212290503</v>
      </c>
      <c r="M893" s="8">
        <v>5772.5383240223473</v>
      </c>
      <c r="N893" s="1">
        <f t="shared" ref="G893:N893" si="737">N891/$F893</f>
        <v>20297.056871508383</v>
      </c>
    </row>
    <row r="894" spans="1:14" s="19" customFormat="1" x14ac:dyDescent="0.2">
      <c r="A894" s="3" t="s">
        <v>9</v>
      </c>
      <c r="B894" s="3" t="s">
        <v>634</v>
      </c>
      <c r="C894" s="17" t="s">
        <v>200</v>
      </c>
      <c r="D894" s="2" t="s">
        <v>199</v>
      </c>
      <c r="E894" s="17"/>
      <c r="F894" s="17"/>
      <c r="G894" s="18">
        <v>35.221029873602518</v>
      </c>
      <c r="H894" s="18">
        <v>0</v>
      </c>
      <c r="I894" s="18">
        <v>0</v>
      </c>
      <c r="J894" s="18">
        <v>5.751965264221489E-2</v>
      </c>
      <c r="K894" s="18">
        <v>0</v>
      </c>
      <c r="L894" s="18">
        <v>0.57282844164442148</v>
      </c>
      <c r="M894" s="18">
        <v>14.248558574388749</v>
      </c>
      <c r="N894" s="18">
        <f>(N891/IC!H891)*100</f>
        <v>50.099936542277909</v>
      </c>
    </row>
    <row r="895" spans="1:14" x14ac:dyDescent="0.2">
      <c r="A895" s="3" t="s">
        <v>9</v>
      </c>
      <c r="B895" s="3" t="s">
        <v>634</v>
      </c>
      <c r="C895" s="6"/>
      <c r="D895" s="6"/>
      <c r="E895" s="17"/>
      <c r="F895" s="17"/>
      <c r="G895" s="8"/>
      <c r="H895" s="8"/>
      <c r="I895" s="8"/>
      <c r="J895" s="8"/>
      <c r="K895" s="8"/>
      <c r="L895" s="8"/>
      <c r="M895" s="8"/>
      <c r="N895" s="8"/>
    </row>
    <row r="896" spans="1:14" x14ac:dyDescent="0.2">
      <c r="A896" s="11" t="s">
        <v>7</v>
      </c>
      <c r="B896" s="11" t="s">
        <v>635</v>
      </c>
      <c r="C896" s="12"/>
      <c r="D896" s="7" t="s">
        <v>262</v>
      </c>
      <c r="E896" s="20" t="s">
        <v>261</v>
      </c>
      <c r="F896" s="20"/>
      <c r="G896" s="13"/>
      <c r="H896" s="13"/>
      <c r="I896" s="13"/>
      <c r="J896" s="13"/>
      <c r="K896" s="13"/>
      <c r="L896" s="13"/>
      <c r="M896" s="13"/>
      <c r="N896" s="13"/>
    </row>
    <row r="897" spans="1:14" s="16" customFormat="1" ht="15" x14ac:dyDescent="0.25">
      <c r="A897" s="3" t="s">
        <v>7</v>
      </c>
      <c r="B897" s="3" t="s">
        <v>635</v>
      </c>
      <c r="C897" s="14" t="s">
        <v>201</v>
      </c>
      <c r="D897" s="15" t="s">
        <v>202</v>
      </c>
      <c r="G897" s="1">
        <v>5427858.5199999996</v>
      </c>
      <c r="H897" s="1">
        <v>15229</v>
      </c>
      <c r="I897" s="1">
        <v>0</v>
      </c>
      <c r="J897" s="1">
        <v>40897.620000000003</v>
      </c>
      <c r="K897" s="1">
        <v>0</v>
      </c>
      <c r="L897" s="1">
        <v>32061.5</v>
      </c>
      <c r="M897" s="1">
        <v>3633315.6699999995</v>
      </c>
      <c r="N897" s="1">
        <f t="shared" ref="N897" si="738">SUM(G897:M897)</f>
        <v>9149362.3099999987</v>
      </c>
    </row>
    <row r="898" spans="1:14" ht="15" x14ac:dyDescent="0.25">
      <c r="A898" s="3" t="s">
        <v>7</v>
      </c>
      <c r="B898" s="3" t="s">
        <v>635</v>
      </c>
      <c r="C898" s="6" t="s">
        <v>201</v>
      </c>
      <c r="D898" s="6" t="s">
        <v>697</v>
      </c>
      <c r="E898" s="17"/>
      <c r="F898" s="17">
        <v>610.9</v>
      </c>
      <c r="G898" s="8">
        <v>8885.0196758880338</v>
      </c>
      <c r="H898" s="8">
        <v>24.928793583237848</v>
      </c>
      <c r="I898" s="8">
        <v>0</v>
      </c>
      <c r="J898" s="8">
        <v>66.946505156326737</v>
      </c>
      <c r="K898" s="8">
        <v>0</v>
      </c>
      <c r="L898" s="8">
        <v>52.482403011949586</v>
      </c>
      <c r="M898" s="8">
        <v>5947.4802258962181</v>
      </c>
      <c r="N898" s="1">
        <f t="shared" ref="G898:N898" si="739">N897/$F898</f>
        <v>14976.857603535766</v>
      </c>
    </row>
    <row r="899" spans="1:14" ht="15" x14ac:dyDescent="0.25">
      <c r="A899" s="3" t="str">
        <f>A898</f>
        <v>2810</v>
      </c>
      <c r="B899" s="3" t="str">
        <f t="shared" ref="B899" si="740">B898</f>
        <v>SAGUACENTER 26 JT</v>
      </c>
      <c r="C899" s="6" t="str">
        <f t="shared" ref="C899" si="741">C898</f>
        <v xml:space="preserve">$ </v>
      </c>
      <c r="D899" s="6" t="s">
        <v>698</v>
      </c>
      <c r="F899" s="17">
        <v>607</v>
      </c>
      <c r="G899" s="8">
        <v>8942.1062932454679</v>
      </c>
      <c r="H899" s="8">
        <v>25.088962108731465</v>
      </c>
      <c r="I899" s="8">
        <v>0</v>
      </c>
      <c r="J899" s="8">
        <v>67.376639209225701</v>
      </c>
      <c r="K899" s="8">
        <v>0</v>
      </c>
      <c r="L899" s="8">
        <v>52.819604612850085</v>
      </c>
      <c r="M899" s="8">
        <v>5985.6930313014818</v>
      </c>
      <c r="N899" s="1">
        <f t="shared" ref="G899:N899" si="742">N897/$F899</f>
        <v>15073.084530477758</v>
      </c>
    </row>
    <row r="900" spans="1:14" s="19" customFormat="1" x14ac:dyDescent="0.2">
      <c r="A900" s="3" t="s">
        <v>7</v>
      </c>
      <c r="B900" s="3" t="s">
        <v>635</v>
      </c>
      <c r="C900" s="17" t="s">
        <v>200</v>
      </c>
      <c r="D900" s="2" t="s">
        <v>199</v>
      </c>
      <c r="E900" s="17"/>
      <c r="F900" s="17"/>
      <c r="G900" s="18">
        <v>38.900980945551332</v>
      </c>
      <c r="H900" s="18">
        <v>0.10914489326442525</v>
      </c>
      <c r="I900" s="18">
        <v>0</v>
      </c>
      <c r="J900" s="18">
        <v>0.29310961781266165</v>
      </c>
      <c r="K900" s="18">
        <v>0</v>
      </c>
      <c r="L900" s="18">
        <v>0.22978192891177163</v>
      </c>
      <c r="M900" s="18">
        <v>26.039651388673825</v>
      </c>
      <c r="N900" s="18">
        <f>(N897/IC!H897)*100</f>
        <v>65.572668774214009</v>
      </c>
    </row>
    <row r="901" spans="1:14" x14ac:dyDescent="0.2">
      <c r="A901" s="3" t="s">
        <v>7</v>
      </c>
      <c r="B901" s="3" t="s">
        <v>635</v>
      </c>
      <c r="C901" s="6"/>
      <c r="D901" s="6"/>
      <c r="E901" s="17"/>
      <c r="F901" s="17"/>
      <c r="G901" s="8"/>
      <c r="H901" s="8"/>
      <c r="I901" s="8"/>
      <c r="J901" s="8"/>
      <c r="K901" s="8"/>
      <c r="L901" s="8"/>
      <c r="M901" s="8"/>
      <c r="N901" s="8"/>
    </row>
    <row r="902" spans="1:14" x14ac:dyDescent="0.2">
      <c r="A902" s="11" t="s">
        <v>48</v>
      </c>
      <c r="B902" s="11" t="s">
        <v>636</v>
      </c>
      <c r="C902" s="12"/>
      <c r="D902" s="7" t="s">
        <v>260</v>
      </c>
      <c r="E902" s="20" t="s">
        <v>259</v>
      </c>
      <c r="F902" s="20"/>
      <c r="G902" s="13"/>
      <c r="H902" s="13"/>
      <c r="I902" s="13"/>
      <c r="J902" s="13"/>
      <c r="K902" s="13"/>
      <c r="L902" s="13"/>
      <c r="M902" s="13"/>
      <c r="N902" s="13"/>
    </row>
    <row r="903" spans="1:14" s="16" customFormat="1" ht="15" x14ac:dyDescent="0.25">
      <c r="A903" s="3" t="s">
        <v>48</v>
      </c>
      <c r="B903" s="3" t="s">
        <v>636</v>
      </c>
      <c r="C903" s="14" t="s">
        <v>201</v>
      </c>
      <c r="D903" s="15" t="s">
        <v>202</v>
      </c>
      <c r="G903" s="1">
        <v>1001606.58</v>
      </c>
      <c r="H903" s="1">
        <v>0</v>
      </c>
      <c r="I903" s="1">
        <v>0</v>
      </c>
      <c r="J903" s="1">
        <v>5016.08</v>
      </c>
      <c r="K903" s="1">
        <v>0</v>
      </c>
      <c r="L903" s="1">
        <v>0</v>
      </c>
      <c r="M903" s="1">
        <v>360219.26</v>
      </c>
      <c r="N903" s="1">
        <f t="shared" ref="N903" si="743">SUM(G903:M903)</f>
        <v>1366841.92</v>
      </c>
    </row>
    <row r="904" spans="1:14" ht="15" x14ac:dyDescent="0.25">
      <c r="A904" s="3" t="s">
        <v>48</v>
      </c>
      <c r="B904" s="3" t="s">
        <v>636</v>
      </c>
      <c r="C904" s="6" t="s">
        <v>201</v>
      </c>
      <c r="D904" s="6" t="s">
        <v>697</v>
      </c>
      <c r="E904" s="17"/>
      <c r="F904" s="17">
        <v>87</v>
      </c>
      <c r="G904" s="8">
        <v>11512.719310344826</v>
      </c>
      <c r="H904" s="8">
        <v>0</v>
      </c>
      <c r="I904" s="8">
        <v>0</v>
      </c>
      <c r="J904" s="8">
        <v>57.65609195402299</v>
      </c>
      <c r="K904" s="8">
        <v>0</v>
      </c>
      <c r="L904" s="8">
        <v>0</v>
      </c>
      <c r="M904" s="8">
        <v>4140.4512643678163</v>
      </c>
      <c r="N904" s="1">
        <f t="shared" ref="G904:N904" si="744">N903/$F904</f>
        <v>15710.826666666666</v>
      </c>
    </row>
    <row r="905" spans="1:14" ht="15" x14ac:dyDescent="0.25">
      <c r="A905" s="3" t="str">
        <f>A904</f>
        <v>2820</v>
      </c>
      <c r="B905" s="3" t="str">
        <f t="shared" ref="B905" si="745">B904</f>
        <v>SAN JSILVERTON 1</v>
      </c>
      <c r="C905" s="6" t="str">
        <f t="shared" ref="C905" si="746">C904</f>
        <v xml:space="preserve">$ </v>
      </c>
      <c r="D905" s="6" t="s">
        <v>698</v>
      </c>
      <c r="F905" s="17">
        <v>87</v>
      </c>
      <c r="G905" s="8">
        <v>11512.719310344826</v>
      </c>
      <c r="H905" s="8">
        <v>0</v>
      </c>
      <c r="I905" s="8">
        <v>0</v>
      </c>
      <c r="J905" s="8">
        <v>57.65609195402299</v>
      </c>
      <c r="K905" s="8">
        <v>0</v>
      </c>
      <c r="L905" s="8">
        <v>0</v>
      </c>
      <c r="M905" s="8">
        <v>4140.4512643678163</v>
      </c>
      <c r="N905" s="1">
        <f t="shared" ref="G905:N905" si="747">N903/$F905</f>
        <v>15710.826666666666</v>
      </c>
    </row>
    <row r="906" spans="1:14" s="19" customFormat="1" x14ac:dyDescent="0.2">
      <c r="A906" s="3" t="s">
        <v>48</v>
      </c>
      <c r="B906" s="3" t="s">
        <v>636</v>
      </c>
      <c r="C906" s="17" t="s">
        <v>200</v>
      </c>
      <c r="D906" s="2" t="s">
        <v>199</v>
      </c>
      <c r="E906" s="17"/>
      <c r="F906" s="17"/>
      <c r="G906" s="18">
        <v>32.11804198184025</v>
      </c>
      <c r="H906" s="18">
        <v>0</v>
      </c>
      <c r="I906" s="18">
        <v>0</v>
      </c>
      <c r="J906" s="18">
        <v>0.16084825243886602</v>
      </c>
      <c r="K906" s="18">
        <v>0</v>
      </c>
      <c r="L906" s="18">
        <v>0</v>
      </c>
      <c r="M906" s="18">
        <v>11.550979742313025</v>
      </c>
      <c r="N906" s="18">
        <f>(N903/IC!H903)*100</f>
        <v>43.829869976592143</v>
      </c>
    </row>
    <row r="907" spans="1:14" x14ac:dyDescent="0.2">
      <c r="A907" s="3" t="s">
        <v>48</v>
      </c>
      <c r="B907" s="3" t="s">
        <v>636</v>
      </c>
      <c r="C907" s="6"/>
      <c r="D907" s="6"/>
      <c r="E907" s="17"/>
      <c r="F907" s="17"/>
      <c r="G907" s="8"/>
      <c r="H907" s="8"/>
      <c r="I907" s="8"/>
      <c r="J907" s="8"/>
      <c r="K907" s="8"/>
      <c r="L907" s="8"/>
      <c r="M907" s="8"/>
      <c r="N907" s="8"/>
    </row>
    <row r="908" spans="1:14" x14ac:dyDescent="0.2">
      <c r="A908" s="11" t="s">
        <v>42</v>
      </c>
      <c r="B908" s="11" t="s">
        <v>637</v>
      </c>
      <c r="C908" s="12"/>
      <c r="D908" s="7" t="s">
        <v>257</v>
      </c>
      <c r="E908" s="20" t="s">
        <v>258</v>
      </c>
      <c r="F908" s="20"/>
      <c r="G908" s="13"/>
      <c r="H908" s="13"/>
      <c r="I908" s="13"/>
      <c r="J908" s="13"/>
      <c r="K908" s="13"/>
      <c r="L908" s="13"/>
      <c r="M908" s="13"/>
      <c r="N908" s="13"/>
    </row>
    <row r="909" spans="1:14" s="16" customFormat="1" ht="15" x14ac:dyDescent="0.25">
      <c r="A909" s="3" t="s">
        <v>42</v>
      </c>
      <c r="B909" s="3" t="s">
        <v>637</v>
      </c>
      <c r="C909" s="14" t="s">
        <v>201</v>
      </c>
      <c r="D909" s="15" t="s">
        <v>202</v>
      </c>
      <c r="G909" s="1">
        <v>4457876.5999999996</v>
      </c>
      <c r="H909" s="1">
        <v>41688</v>
      </c>
      <c r="I909" s="1">
        <v>0</v>
      </c>
      <c r="J909" s="1">
        <v>29708.42</v>
      </c>
      <c r="K909" s="1">
        <v>0</v>
      </c>
      <c r="L909" s="1">
        <v>38660.339999999997</v>
      </c>
      <c r="M909" s="1">
        <v>1600581.3700000003</v>
      </c>
      <c r="N909" s="1">
        <f t="shared" ref="N909" si="748">SUM(G909:M909)</f>
        <v>6168514.7299999995</v>
      </c>
    </row>
    <row r="910" spans="1:14" ht="15" x14ac:dyDescent="0.25">
      <c r="A910" s="3" t="s">
        <v>42</v>
      </c>
      <c r="B910" s="3" t="s">
        <v>637</v>
      </c>
      <c r="C910" s="6" t="s">
        <v>201</v>
      </c>
      <c r="D910" s="6" t="s">
        <v>697</v>
      </c>
      <c r="E910" s="17"/>
      <c r="F910" s="17">
        <v>899.2</v>
      </c>
      <c r="G910" s="8">
        <v>4957.6029804270456</v>
      </c>
      <c r="H910" s="8">
        <v>46.361209964412808</v>
      </c>
      <c r="I910" s="8">
        <v>0</v>
      </c>
      <c r="J910" s="8">
        <v>33.038723309608535</v>
      </c>
      <c r="K910" s="8">
        <v>0</v>
      </c>
      <c r="L910" s="8">
        <v>42.994150355871881</v>
      </c>
      <c r="M910" s="8">
        <v>1780.0059719750893</v>
      </c>
      <c r="N910" s="1">
        <f t="shared" ref="G910:N910" si="749">N909/$F910</f>
        <v>6860.0030360320279</v>
      </c>
    </row>
    <row r="911" spans="1:14" ht="15" x14ac:dyDescent="0.25">
      <c r="A911" s="3" t="str">
        <f>A910</f>
        <v>2830</v>
      </c>
      <c r="B911" s="3" t="str">
        <f t="shared" ref="B911" si="750">B910</f>
        <v>SAN MTELLURIDE R-</v>
      </c>
      <c r="C911" s="6" t="str">
        <f t="shared" ref="C911" si="751">C910</f>
        <v xml:space="preserve">$ </v>
      </c>
      <c r="D911" s="6" t="s">
        <v>698</v>
      </c>
      <c r="F911" s="17">
        <v>895</v>
      </c>
      <c r="G911" s="8">
        <v>4980.8677094972063</v>
      </c>
      <c r="H911" s="8">
        <v>46.578770949720671</v>
      </c>
      <c r="I911" s="8">
        <v>0</v>
      </c>
      <c r="J911" s="8">
        <v>33.193765363128492</v>
      </c>
      <c r="K911" s="8">
        <v>0</v>
      </c>
      <c r="L911" s="8">
        <v>43.195910614525133</v>
      </c>
      <c r="M911" s="8">
        <v>1788.3590726256987</v>
      </c>
      <c r="N911" s="1">
        <f t="shared" ref="G911:N911" si="752">N909/$F911</f>
        <v>6892.1952290502786</v>
      </c>
    </row>
    <row r="912" spans="1:14" s="19" customFormat="1" x14ac:dyDescent="0.2">
      <c r="A912" s="3" t="s">
        <v>42</v>
      </c>
      <c r="B912" s="3" t="s">
        <v>637</v>
      </c>
      <c r="C912" s="17" t="s">
        <v>200</v>
      </c>
      <c r="D912" s="2" t="s">
        <v>199</v>
      </c>
      <c r="E912" s="17"/>
      <c r="F912" s="17"/>
      <c r="G912" s="18">
        <v>19.401086470201069</v>
      </c>
      <c r="H912" s="18">
        <v>0.18142998681698413</v>
      </c>
      <c r="I912" s="18">
        <v>0</v>
      </c>
      <c r="J912" s="18">
        <v>0.12929375956998246</v>
      </c>
      <c r="K912" s="18">
        <v>0</v>
      </c>
      <c r="L912" s="18">
        <v>0.16825333373009316</v>
      </c>
      <c r="M912" s="18">
        <v>6.9658764358714853</v>
      </c>
      <c r="N912" s="18">
        <f>(N909/IC!H909)*100</f>
        <v>26.84593998618961</v>
      </c>
    </row>
    <row r="913" spans="1:14" x14ac:dyDescent="0.2">
      <c r="A913" s="3" t="s">
        <v>42</v>
      </c>
      <c r="B913" s="3" t="s">
        <v>637</v>
      </c>
      <c r="C913" s="6"/>
      <c r="D913" s="6"/>
      <c r="E913" s="17"/>
      <c r="F913" s="17"/>
      <c r="G913" s="8"/>
      <c r="H913" s="8"/>
      <c r="I913" s="8"/>
      <c r="J913" s="8"/>
      <c r="K913" s="8"/>
      <c r="L913" s="8"/>
      <c r="M913" s="8"/>
      <c r="N913" s="8"/>
    </row>
    <row r="914" spans="1:14" x14ac:dyDescent="0.2">
      <c r="A914" s="11" t="s">
        <v>129</v>
      </c>
      <c r="B914" s="11" t="s">
        <v>638</v>
      </c>
      <c r="C914" s="12"/>
      <c r="D914" s="7" t="s">
        <v>257</v>
      </c>
      <c r="E914" s="20" t="s">
        <v>256</v>
      </c>
      <c r="F914" s="20"/>
      <c r="G914" s="13"/>
      <c r="H914" s="13"/>
      <c r="I914" s="13"/>
      <c r="J914" s="13"/>
      <c r="K914" s="13"/>
      <c r="L914" s="13"/>
      <c r="M914" s="13"/>
      <c r="N914" s="13"/>
    </row>
    <row r="915" spans="1:14" s="16" customFormat="1" ht="15" x14ac:dyDescent="0.25">
      <c r="A915" s="3" t="s">
        <v>129</v>
      </c>
      <c r="B915" s="3" t="s">
        <v>638</v>
      </c>
      <c r="C915" s="14" t="s">
        <v>201</v>
      </c>
      <c r="D915" s="15" t="s">
        <v>202</v>
      </c>
      <c r="G915" s="1">
        <v>2656040.2200000002</v>
      </c>
      <c r="H915" s="1">
        <v>0</v>
      </c>
      <c r="I915" s="1">
        <v>0</v>
      </c>
      <c r="J915" s="1">
        <v>385.96</v>
      </c>
      <c r="K915" s="1">
        <v>0</v>
      </c>
      <c r="L915" s="1">
        <v>20343.05</v>
      </c>
      <c r="M915" s="1">
        <v>505240.6</v>
      </c>
      <c r="N915" s="1">
        <f t="shared" ref="N915" si="753">SUM(G915:M915)</f>
        <v>3182009.83</v>
      </c>
    </row>
    <row r="916" spans="1:14" ht="15" x14ac:dyDescent="0.25">
      <c r="A916" s="3" t="s">
        <v>129</v>
      </c>
      <c r="B916" s="3" t="s">
        <v>638</v>
      </c>
      <c r="C916" s="6" t="s">
        <v>201</v>
      </c>
      <c r="D916" s="6" t="s">
        <v>697</v>
      </c>
      <c r="E916" s="17"/>
      <c r="F916" s="17">
        <v>180.9</v>
      </c>
      <c r="G916" s="8">
        <v>14682.367164179104</v>
      </c>
      <c r="H916" s="8">
        <v>0</v>
      </c>
      <c r="I916" s="8">
        <v>0</v>
      </c>
      <c r="J916" s="8">
        <v>2.1335544499723604</v>
      </c>
      <c r="K916" s="8">
        <v>0</v>
      </c>
      <c r="L916" s="8">
        <v>112.45467108899943</v>
      </c>
      <c r="M916" s="8">
        <v>2792.9275843007185</v>
      </c>
      <c r="N916" s="1">
        <f t="shared" ref="G916:N916" si="754">N915/$F916</f>
        <v>17589.882974018794</v>
      </c>
    </row>
    <row r="917" spans="1:14" ht="15" x14ac:dyDescent="0.25">
      <c r="A917" s="3" t="str">
        <f>A916</f>
        <v>2840</v>
      </c>
      <c r="B917" s="3" t="str">
        <f t="shared" ref="B917" si="755">B916</f>
        <v>SAN MNORWOOD R-2J</v>
      </c>
      <c r="C917" s="6" t="str">
        <f t="shared" ref="C917" si="756">C916</f>
        <v xml:space="preserve">$ </v>
      </c>
      <c r="D917" s="6" t="s">
        <v>698</v>
      </c>
      <c r="F917" s="17">
        <v>189</v>
      </c>
      <c r="G917" s="8">
        <v>14053.122857142858</v>
      </c>
      <c r="H917" s="8">
        <v>0</v>
      </c>
      <c r="I917" s="8">
        <v>0</v>
      </c>
      <c r="J917" s="8">
        <v>2.042116402116402</v>
      </c>
      <c r="K917" s="8">
        <v>0</v>
      </c>
      <c r="L917" s="8">
        <v>107.63518518518518</v>
      </c>
      <c r="M917" s="8">
        <v>2673.2306878306877</v>
      </c>
      <c r="N917" s="1">
        <f t="shared" ref="G917:N917" si="757">N915/$F917</f>
        <v>16836.030846560847</v>
      </c>
    </row>
    <row r="918" spans="1:14" s="19" customFormat="1" x14ac:dyDescent="0.2">
      <c r="A918" s="3" t="s">
        <v>129</v>
      </c>
      <c r="B918" s="3" t="s">
        <v>638</v>
      </c>
      <c r="C918" s="17" t="s">
        <v>200</v>
      </c>
      <c r="D918" s="2" t="s">
        <v>199</v>
      </c>
      <c r="E918" s="17"/>
      <c r="F918" s="17"/>
      <c r="G918" s="18">
        <v>63.303723036257807</v>
      </c>
      <c r="H918" s="18">
        <v>0</v>
      </c>
      <c r="I918" s="18">
        <v>0</v>
      </c>
      <c r="J918" s="18">
        <v>9.1989212961067508E-3</v>
      </c>
      <c r="K918" s="18">
        <v>0</v>
      </c>
      <c r="L918" s="18">
        <v>0.48485365289865384</v>
      </c>
      <c r="M918" s="18">
        <v>12.041839866819753</v>
      </c>
      <c r="N918" s="18">
        <f>(N915/IC!H915)*100</f>
        <v>75.839615477272318</v>
      </c>
    </row>
    <row r="919" spans="1:14" x14ac:dyDescent="0.2">
      <c r="A919" s="3" t="s">
        <v>129</v>
      </c>
      <c r="B919" s="3" t="s">
        <v>638</v>
      </c>
      <c r="C919" s="6"/>
      <c r="D919" s="6"/>
      <c r="E919" s="17"/>
      <c r="F919" s="17"/>
      <c r="G919" s="8"/>
      <c r="H919" s="8"/>
      <c r="I919" s="8"/>
      <c r="J919" s="8"/>
      <c r="K919" s="8"/>
      <c r="L919" s="8"/>
      <c r="M919" s="8"/>
      <c r="N919" s="8"/>
    </row>
    <row r="920" spans="1:14" x14ac:dyDescent="0.2">
      <c r="A920" s="11" t="s">
        <v>79</v>
      </c>
      <c r="B920" s="11" t="s">
        <v>639</v>
      </c>
      <c r="C920" s="12"/>
      <c r="D920" s="7" t="s">
        <v>254</v>
      </c>
      <c r="E920" s="20" t="s">
        <v>255</v>
      </c>
      <c r="F920" s="20"/>
      <c r="G920" s="13"/>
      <c r="H920" s="13"/>
      <c r="I920" s="13"/>
      <c r="J920" s="13"/>
      <c r="K920" s="13"/>
      <c r="L920" s="13"/>
      <c r="M920" s="13"/>
      <c r="N920" s="13"/>
    </row>
    <row r="921" spans="1:14" s="16" customFormat="1" ht="15" x14ac:dyDescent="0.25">
      <c r="A921" s="3" t="s">
        <v>79</v>
      </c>
      <c r="B921" s="3" t="s">
        <v>639</v>
      </c>
      <c r="C921" s="14" t="s">
        <v>201</v>
      </c>
      <c r="D921" s="15" t="s">
        <v>202</v>
      </c>
      <c r="G921" s="1">
        <v>4762449.38</v>
      </c>
      <c r="H921" s="1">
        <v>74159</v>
      </c>
      <c r="I921" s="1">
        <v>0</v>
      </c>
      <c r="J921" s="1">
        <v>4629.84</v>
      </c>
      <c r="K921" s="1">
        <v>0</v>
      </c>
      <c r="L921" s="1">
        <v>9070.94</v>
      </c>
      <c r="M921" s="1">
        <v>22973941.519999996</v>
      </c>
      <c r="N921" s="1">
        <f t="shared" ref="N921" si="758">SUM(G921:M921)</f>
        <v>27824250.679999996</v>
      </c>
    </row>
    <row r="922" spans="1:14" ht="15" x14ac:dyDescent="0.25">
      <c r="A922" s="3" t="s">
        <v>79</v>
      </c>
      <c r="B922" s="3" t="s">
        <v>639</v>
      </c>
      <c r="C922" s="6" t="s">
        <v>201</v>
      </c>
      <c r="D922" s="6" t="s">
        <v>697</v>
      </c>
      <c r="E922" s="17"/>
      <c r="F922" s="17">
        <v>606.6</v>
      </c>
      <c r="G922" s="8">
        <v>7851.054038905374</v>
      </c>
      <c r="H922" s="8">
        <v>122.25354434553248</v>
      </c>
      <c r="I922" s="8">
        <v>0</v>
      </c>
      <c r="J922" s="8">
        <v>7.6324431256181997</v>
      </c>
      <c r="K922" s="8">
        <v>0</v>
      </c>
      <c r="L922" s="8">
        <v>14.953742169469173</v>
      </c>
      <c r="M922" s="8">
        <v>37873.29627431585</v>
      </c>
      <c r="N922" s="1">
        <f t="shared" ref="G922:N922" si="759">N921/$F922</f>
        <v>45869.190042861846</v>
      </c>
    </row>
    <row r="923" spans="1:14" ht="15" x14ac:dyDescent="0.25">
      <c r="A923" s="3" t="str">
        <f>A922</f>
        <v>2862</v>
      </c>
      <c r="B923" s="3" t="str">
        <f t="shared" ref="B923" si="760">B922</f>
        <v>SEDGWJULESBURG RE</v>
      </c>
      <c r="C923" s="6" t="str">
        <f t="shared" ref="C923" si="761">C922</f>
        <v xml:space="preserve">$ </v>
      </c>
      <c r="D923" s="6" t="s">
        <v>698</v>
      </c>
      <c r="F923" s="17">
        <v>607</v>
      </c>
      <c r="G923" s="8">
        <v>7845.8803624382208</v>
      </c>
      <c r="H923" s="8">
        <v>122.17298187808896</v>
      </c>
      <c r="I923" s="8">
        <v>0</v>
      </c>
      <c r="J923" s="8">
        <v>7.6274135090609558</v>
      </c>
      <c r="K923" s="8">
        <v>0</v>
      </c>
      <c r="L923" s="8">
        <v>14.943887973640857</v>
      </c>
      <c r="M923" s="8">
        <v>37848.33858319604</v>
      </c>
      <c r="N923" s="1">
        <f t="shared" ref="G923:N923" si="762">N921/$F923</f>
        <v>45838.963228995053</v>
      </c>
    </row>
    <row r="924" spans="1:14" s="19" customFormat="1" x14ac:dyDescent="0.2">
      <c r="A924" s="3" t="s">
        <v>79</v>
      </c>
      <c r="B924" s="3" t="s">
        <v>639</v>
      </c>
      <c r="C924" s="17" t="s">
        <v>200</v>
      </c>
      <c r="D924" s="2" t="s">
        <v>199</v>
      </c>
      <c r="E924" s="17"/>
      <c r="F924" s="17"/>
      <c r="G924" s="18">
        <v>15.012775664281714</v>
      </c>
      <c r="H924" s="18">
        <v>0.23377307382266974</v>
      </c>
      <c r="I924" s="18">
        <v>0</v>
      </c>
      <c r="J924" s="18">
        <v>1.4594748150691747E-2</v>
      </c>
      <c r="K924" s="18">
        <v>0</v>
      </c>
      <c r="L924" s="18">
        <v>2.859452697934179E-2</v>
      </c>
      <c r="M924" s="18">
        <v>72.421269528346599</v>
      </c>
      <c r="N924" s="18">
        <f>(N921/IC!H921)*100</f>
        <v>87.711007541581026</v>
      </c>
    </row>
    <row r="925" spans="1:14" x14ac:dyDescent="0.2">
      <c r="A925" s="3" t="s">
        <v>79</v>
      </c>
      <c r="B925" s="3" t="s">
        <v>639</v>
      </c>
      <c r="C925" s="6"/>
      <c r="D925" s="6"/>
      <c r="E925" s="17"/>
      <c r="F925" s="17"/>
      <c r="G925" s="8"/>
      <c r="H925" s="8"/>
      <c r="I925" s="8"/>
      <c r="J925" s="8"/>
      <c r="K925" s="8"/>
      <c r="L925" s="8"/>
      <c r="M925" s="8"/>
      <c r="N925" s="8"/>
    </row>
    <row r="926" spans="1:14" x14ac:dyDescent="0.2">
      <c r="A926" s="11" t="s">
        <v>138</v>
      </c>
      <c r="B926" s="11" t="s">
        <v>640</v>
      </c>
      <c r="C926" s="12"/>
      <c r="D926" s="7" t="s">
        <v>254</v>
      </c>
      <c r="E926" s="20" t="s">
        <v>713</v>
      </c>
      <c r="F926" s="20"/>
      <c r="G926" s="13"/>
      <c r="H926" s="13"/>
      <c r="I926" s="13"/>
      <c r="J926" s="13"/>
      <c r="K926" s="13"/>
      <c r="L926" s="13"/>
      <c r="M926" s="13"/>
      <c r="N926" s="13"/>
    </row>
    <row r="927" spans="1:14" s="16" customFormat="1" ht="15" x14ac:dyDescent="0.25">
      <c r="A927" s="3" t="s">
        <v>138</v>
      </c>
      <c r="B927" s="3" t="s">
        <v>640</v>
      </c>
      <c r="C927" s="14" t="s">
        <v>201</v>
      </c>
      <c r="D927" s="15" t="s">
        <v>202</v>
      </c>
      <c r="G927" s="1">
        <v>1575396.81</v>
      </c>
      <c r="H927" s="1">
        <v>21560</v>
      </c>
      <c r="I927" s="1">
        <v>0</v>
      </c>
      <c r="J927" s="1">
        <v>0</v>
      </c>
      <c r="K927" s="1">
        <v>0</v>
      </c>
      <c r="L927" s="1">
        <v>17711.3</v>
      </c>
      <c r="M927" s="1">
        <v>220745.22999999998</v>
      </c>
      <c r="N927" s="1">
        <f t="shared" ref="N927" si="763">SUM(G927:M927)</f>
        <v>1835413.34</v>
      </c>
    </row>
    <row r="928" spans="1:14" ht="15" x14ac:dyDescent="0.25">
      <c r="A928" s="3" t="s">
        <v>138</v>
      </c>
      <c r="B928" s="3" t="s">
        <v>640</v>
      </c>
      <c r="C928" s="6" t="s">
        <v>201</v>
      </c>
      <c r="D928" s="6" t="s">
        <v>697</v>
      </c>
      <c r="E928" s="17"/>
      <c r="F928" s="17">
        <v>137.4</v>
      </c>
      <c r="G928" s="8">
        <v>11465.770087336245</v>
      </c>
      <c r="H928" s="8">
        <v>156.9141193595342</v>
      </c>
      <c r="I928" s="8">
        <v>0</v>
      </c>
      <c r="J928" s="8">
        <v>0</v>
      </c>
      <c r="K928" s="8">
        <v>0</v>
      </c>
      <c r="L928" s="8">
        <v>128.9032023289665</v>
      </c>
      <c r="M928" s="8">
        <v>1606.5882823871905</v>
      </c>
      <c r="N928" s="1">
        <f t="shared" ref="G928:N928" si="764">N927/$F928</f>
        <v>13358.175691411936</v>
      </c>
    </row>
    <row r="929" spans="1:14" ht="15" x14ac:dyDescent="0.25">
      <c r="A929" s="3" t="str">
        <f>A928</f>
        <v>2865</v>
      </c>
      <c r="B929" s="3" t="str">
        <f t="shared" ref="B929" si="765">B928</f>
        <v>SEDGWPLATTE VALLE</v>
      </c>
      <c r="C929" s="6" t="str">
        <f t="shared" ref="C929" si="766">C928</f>
        <v xml:space="preserve">$ </v>
      </c>
      <c r="D929" s="6" t="s">
        <v>698</v>
      </c>
      <c r="F929" s="17">
        <v>113</v>
      </c>
      <c r="G929" s="8">
        <v>13941.564690265488</v>
      </c>
      <c r="H929" s="8">
        <v>190.79646017699116</v>
      </c>
      <c r="I929" s="8">
        <v>0</v>
      </c>
      <c r="J929" s="8">
        <v>0</v>
      </c>
      <c r="K929" s="8">
        <v>0</v>
      </c>
      <c r="L929" s="8">
        <v>156.73716814159292</v>
      </c>
      <c r="M929" s="8">
        <v>1953.4976106194688</v>
      </c>
      <c r="N929" s="1">
        <f t="shared" ref="G929:N929" si="767">N927/$F929</f>
        <v>16242.59592920354</v>
      </c>
    </row>
    <row r="930" spans="1:14" s="19" customFormat="1" x14ac:dyDescent="0.2">
      <c r="A930" s="3" t="s">
        <v>138</v>
      </c>
      <c r="B930" s="3" t="s">
        <v>640</v>
      </c>
      <c r="C930" s="17" t="s">
        <v>200</v>
      </c>
      <c r="D930" s="2" t="s">
        <v>199</v>
      </c>
      <c r="E930" s="17"/>
      <c r="F930" s="17"/>
      <c r="G930" s="18">
        <v>42.601521735711415</v>
      </c>
      <c r="H930" s="18">
        <v>0.58302060965956759</v>
      </c>
      <c r="I930" s="18">
        <v>0</v>
      </c>
      <c r="J930" s="18">
        <v>0</v>
      </c>
      <c r="K930" s="18">
        <v>0</v>
      </c>
      <c r="L930" s="18">
        <v>0.47894494080999533</v>
      </c>
      <c r="M930" s="18">
        <v>5.9693422344175078</v>
      </c>
      <c r="N930" s="18">
        <f>(N927/IC!H927)*100</f>
        <v>49.632829520598484</v>
      </c>
    </row>
    <row r="931" spans="1:14" x14ac:dyDescent="0.2">
      <c r="A931" s="3" t="s">
        <v>138</v>
      </c>
      <c r="B931" s="3" t="s">
        <v>640</v>
      </c>
      <c r="C931" s="6"/>
      <c r="D931" s="6"/>
      <c r="E931" s="17"/>
      <c r="F931" s="17"/>
      <c r="G931" s="8"/>
      <c r="H931" s="8"/>
      <c r="I931" s="8"/>
      <c r="J931" s="8"/>
      <c r="K931" s="8"/>
      <c r="L931" s="8"/>
      <c r="M931" s="8"/>
      <c r="N931" s="8"/>
    </row>
    <row r="932" spans="1:14" x14ac:dyDescent="0.2">
      <c r="A932" s="11" t="s">
        <v>18</v>
      </c>
      <c r="B932" s="11" t="s">
        <v>641</v>
      </c>
      <c r="C932" s="12"/>
      <c r="D932" s="7" t="s">
        <v>253</v>
      </c>
      <c r="E932" s="20" t="s">
        <v>252</v>
      </c>
      <c r="F932" s="20"/>
      <c r="G932" s="13"/>
      <c r="H932" s="13"/>
      <c r="I932" s="13"/>
      <c r="J932" s="13"/>
      <c r="K932" s="13"/>
      <c r="L932" s="13"/>
      <c r="M932" s="13"/>
      <c r="N932" s="13"/>
    </row>
    <row r="933" spans="1:14" s="16" customFormat="1" ht="15" x14ac:dyDescent="0.25">
      <c r="A933" s="3" t="s">
        <v>18</v>
      </c>
      <c r="B933" s="3" t="s">
        <v>641</v>
      </c>
      <c r="C933" s="14" t="s">
        <v>201</v>
      </c>
      <c r="D933" s="15" t="s">
        <v>202</v>
      </c>
      <c r="G933" s="1">
        <v>8606924.5</v>
      </c>
      <c r="H933" s="1">
        <v>57443</v>
      </c>
      <c r="I933" s="1">
        <v>971719.02</v>
      </c>
      <c r="J933" s="1">
        <v>240371.74</v>
      </c>
      <c r="K933" s="1">
        <v>83412.81</v>
      </c>
      <c r="L933" s="1">
        <v>240371.3</v>
      </c>
      <c r="M933" s="1">
        <v>3065886.16</v>
      </c>
      <c r="N933" s="1">
        <f t="shared" ref="N933" si="768">SUM(G933:M933)</f>
        <v>13266128.530000001</v>
      </c>
    </row>
    <row r="934" spans="1:14" ht="15" x14ac:dyDescent="0.25">
      <c r="A934" s="3" t="s">
        <v>18</v>
      </c>
      <c r="B934" s="3" t="s">
        <v>641</v>
      </c>
      <c r="C934" s="6" t="s">
        <v>201</v>
      </c>
      <c r="D934" s="6" t="s">
        <v>697</v>
      </c>
      <c r="E934" s="17"/>
      <c r="F934" s="17">
        <v>3549.5</v>
      </c>
      <c r="G934" s="8">
        <v>2424.8272996196647</v>
      </c>
      <c r="H934" s="8">
        <v>16.183406113537117</v>
      </c>
      <c r="I934" s="8">
        <v>273.7622256655867</v>
      </c>
      <c r="J934" s="8">
        <v>67.719887308071563</v>
      </c>
      <c r="K934" s="8">
        <v>23.499876038878714</v>
      </c>
      <c r="L934" s="8">
        <v>67.719763346950273</v>
      </c>
      <c r="M934" s="8">
        <v>863.75155937455986</v>
      </c>
      <c r="N934" s="1">
        <f t="shared" ref="G934:N934" si="769">N933/$F934</f>
        <v>3737.4640174672491</v>
      </c>
    </row>
    <row r="935" spans="1:14" ht="15" x14ac:dyDescent="0.25">
      <c r="A935" s="3" t="str">
        <f>A934</f>
        <v>3000</v>
      </c>
      <c r="B935" s="3" t="str">
        <f t="shared" ref="B935" si="770">B934</f>
        <v>SUMMISUMMIT RE-1</v>
      </c>
      <c r="C935" s="6" t="str">
        <f t="shared" ref="C935" si="771">C934</f>
        <v xml:space="preserve">$ </v>
      </c>
      <c r="D935" s="6" t="s">
        <v>698</v>
      </c>
      <c r="F935" s="17">
        <v>3633</v>
      </c>
      <c r="G935" s="8">
        <v>2369.095650977154</v>
      </c>
      <c r="H935" s="8">
        <v>15.811450591797412</v>
      </c>
      <c r="I935" s="8">
        <v>267.47014037985139</v>
      </c>
      <c r="J935" s="8">
        <v>66.163429672447009</v>
      </c>
      <c r="K935" s="8">
        <v>22.95976052848885</v>
      </c>
      <c r="L935" s="8">
        <v>66.163308560418386</v>
      </c>
      <c r="M935" s="8">
        <v>843.89930085328933</v>
      </c>
      <c r="N935" s="1">
        <f t="shared" ref="G935:N935" si="772">N933/$F935</f>
        <v>3651.5630415634464</v>
      </c>
    </row>
    <row r="936" spans="1:14" s="19" customFormat="1" x14ac:dyDescent="0.2">
      <c r="A936" s="3" t="s">
        <v>18</v>
      </c>
      <c r="B936" s="3" t="s">
        <v>641</v>
      </c>
      <c r="C936" s="17" t="s">
        <v>200</v>
      </c>
      <c r="D936" s="2" t="s">
        <v>199</v>
      </c>
      <c r="E936" s="17"/>
      <c r="F936" s="17"/>
      <c r="G936" s="18">
        <v>12.566847812200349</v>
      </c>
      <c r="H936" s="18">
        <v>8.3871705726734871E-2</v>
      </c>
      <c r="I936" s="18">
        <v>1.4187930939280884</v>
      </c>
      <c r="J936" s="18">
        <v>0.35096335223270414</v>
      </c>
      <c r="K936" s="18">
        <v>0.1217898552331885</v>
      </c>
      <c r="L936" s="18">
        <v>0.35096270979497424</v>
      </c>
      <c r="M936" s="18">
        <v>4.476456692777</v>
      </c>
      <c r="N936" s="18">
        <f>(N933/IC!H933)*100</f>
        <v>19.36968522189304</v>
      </c>
    </row>
    <row r="937" spans="1:14" x14ac:dyDescent="0.2">
      <c r="A937" s="3" t="s">
        <v>18</v>
      </c>
      <c r="B937" s="3" t="s">
        <v>641</v>
      </c>
      <c r="C937" s="6"/>
      <c r="D937" s="6"/>
      <c r="E937" s="17"/>
      <c r="F937" s="17"/>
      <c r="G937" s="8"/>
      <c r="H937" s="8"/>
      <c r="I937" s="8"/>
      <c r="J937" s="8"/>
      <c r="K937" s="8"/>
      <c r="L937" s="8"/>
      <c r="M937" s="8"/>
      <c r="N937" s="8"/>
    </row>
    <row r="938" spans="1:14" x14ac:dyDescent="0.2">
      <c r="A938" s="11" t="s">
        <v>81</v>
      </c>
      <c r="B938" s="11" t="s">
        <v>642</v>
      </c>
      <c r="C938" s="12"/>
      <c r="D938" s="7" t="s">
        <v>250</v>
      </c>
      <c r="E938" s="20" t="s">
        <v>251</v>
      </c>
      <c r="F938" s="20"/>
      <c r="G938" s="13"/>
      <c r="H938" s="13"/>
      <c r="I938" s="13"/>
      <c r="J938" s="13"/>
      <c r="K938" s="13"/>
      <c r="L938" s="13"/>
      <c r="M938" s="13"/>
      <c r="N938" s="13"/>
    </row>
    <row r="939" spans="1:14" s="16" customFormat="1" ht="15" x14ac:dyDescent="0.25">
      <c r="A939" s="3" t="s">
        <v>81</v>
      </c>
      <c r="B939" s="3" t="s">
        <v>642</v>
      </c>
      <c r="C939" s="14" t="s">
        <v>201</v>
      </c>
      <c r="D939" s="15" t="s">
        <v>202</v>
      </c>
      <c r="G939" s="1">
        <v>194333.76</v>
      </c>
      <c r="H939" s="1">
        <v>5865</v>
      </c>
      <c r="I939" s="1">
        <v>0</v>
      </c>
      <c r="J939" s="1">
        <v>0</v>
      </c>
      <c r="K939" s="1">
        <v>0</v>
      </c>
      <c r="L939" s="1">
        <v>82931.23</v>
      </c>
      <c r="M939" s="1">
        <v>818814.92999999993</v>
      </c>
      <c r="N939" s="1">
        <f t="shared" ref="N939" si="773">SUM(G939:M939)</f>
        <v>1101944.92</v>
      </c>
    </row>
    <row r="940" spans="1:14" ht="15" x14ac:dyDescent="0.25">
      <c r="A940" s="3" t="s">
        <v>81</v>
      </c>
      <c r="B940" s="3" t="s">
        <v>642</v>
      </c>
      <c r="C940" s="6" t="s">
        <v>201</v>
      </c>
      <c r="D940" s="6" t="s">
        <v>697</v>
      </c>
      <c r="E940" s="17"/>
      <c r="F940" s="17">
        <v>334.9</v>
      </c>
      <c r="G940" s="8">
        <v>580.27399223648854</v>
      </c>
      <c r="H940" s="8">
        <v>17.512690355329951</v>
      </c>
      <c r="I940" s="8">
        <v>0</v>
      </c>
      <c r="J940" s="8">
        <v>0</v>
      </c>
      <c r="K940" s="8">
        <v>0</v>
      </c>
      <c r="L940" s="8">
        <v>247.6298297999403</v>
      </c>
      <c r="M940" s="8">
        <v>2444.9535085100028</v>
      </c>
      <c r="N940" s="1">
        <f t="shared" ref="G940:N940" si="774">N939/$F940</f>
        <v>3290.3700209017616</v>
      </c>
    </row>
    <row r="941" spans="1:14" ht="15" x14ac:dyDescent="0.25">
      <c r="A941" s="3" t="str">
        <f>A940</f>
        <v>3010</v>
      </c>
      <c r="B941" s="3" t="str">
        <f t="shared" ref="B941" si="775">B940</f>
        <v>TELLECRIPPLE CREE</v>
      </c>
      <c r="C941" s="6" t="str">
        <f t="shared" ref="C941" si="776">C940</f>
        <v xml:space="preserve">$ </v>
      </c>
      <c r="D941" s="6" t="s">
        <v>698</v>
      </c>
      <c r="F941" s="17">
        <v>313</v>
      </c>
      <c r="G941" s="8">
        <v>620.87463258785942</v>
      </c>
      <c r="H941" s="8">
        <v>18.738019169329075</v>
      </c>
      <c r="I941" s="8">
        <v>0</v>
      </c>
      <c r="J941" s="8">
        <v>0</v>
      </c>
      <c r="K941" s="8">
        <v>0</v>
      </c>
      <c r="L941" s="8">
        <v>264.95600638977635</v>
      </c>
      <c r="M941" s="8">
        <v>2616.0221405750794</v>
      </c>
      <c r="N941" s="1">
        <f t="shared" ref="G941:N941" si="777">N939/$F941</f>
        <v>3520.5907987220444</v>
      </c>
    </row>
    <row r="942" spans="1:14" s="19" customFormat="1" x14ac:dyDescent="0.2">
      <c r="A942" s="3" t="s">
        <v>81</v>
      </c>
      <c r="B942" s="3" t="s">
        <v>642</v>
      </c>
      <c r="C942" s="17" t="s">
        <v>200</v>
      </c>
      <c r="D942" s="2" t="s">
        <v>199</v>
      </c>
      <c r="E942" s="17"/>
      <c r="F942" s="17"/>
      <c r="G942" s="18">
        <v>1.8549194442198083</v>
      </c>
      <c r="H942" s="18">
        <v>5.5981536817633612E-2</v>
      </c>
      <c r="I942" s="18">
        <v>0</v>
      </c>
      <c r="J942" s="18">
        <v>0</v>
      </c>
      <c r="K942" s="18">
        <v>0</v>
      </c>
      <c r="L942" s="18">
        <v>0.79158017145381776</v>
      </c>
      <c r="M942" s="18">
        <v>7.8156041177532973</v>
      </c>
      <c r="N942" s="18">
        <f>(N939/IC!H939)*100</f>
        <v>10.518085270244557</v>
      </c>
    </row>
    <row r="943" spans="1:14" x14ac:dyDescent="0.2">
      <c r="A943" s="3" t="s">
        <v>81</v>
      </c>
      <c r="B943" s="3" t="s">
        <v>642</v>
      </c>
      <c r="C943" s="6"/>
      <c r="D943" s="6"/>
      <c r="E943" s="17"/>
      <c r="F943" s="17"/>
      <c r="G943" s="8"/>
      <c r="H943" s="8"/>
      <c r="I943" s="8"/>
      <c r="J943" s="8"/>
      <c r="K943" s="8"/>
      <c r="L943" s="8"/>
      <c r="M943" s="8"/>
      <c r="N943" s="8"/>
    </row>
    <row r="944" spans="1:14" x14ac:dyDescent="0.2">
      <c r="A944" s="11" t="s">
        <v>176</v>
      </c>
      <c r="B944" s="11" t="s">
        <v>643</v>
      </c>
      <c r="C944" s="12"/>
      <c r="D944" s="7" t="s">
        <v>250</v>
      </c>
      <c r="E944" s="20" t="s">
        <v>249</v>
      </c>
      <c r="F944" s="20"/>
      <c r="G944" s="13"/>
      <c r="H944" s="13"/>
      <c r="I944" s="13"/>
      <c r="J944" s="13"/>
      <c r="K944" s="13"/>
      <c r="L944" s="13"/>
      <c r="M944" s="13"/>
      <c r="N944" s="13"/>
    </row>
    <row r="945" spans="1:14" s="16" customFormat="1" ht="15" x14ac:dyDescent="0.25">
      <c r="A945" s="3" t="s">
        <v>176</v>
      </c>
      <c r="B945" s="3" t="s">
        <v>643</v>
      </c>
      <c r="C945" s="14" t="s">
        <v>201</v>
      </c>
      <c r="D945" s="15" t="s">
        <v>202</v>
      </c>
      <c r="G945" s="1">
        <v>11895584.25</v>
      </c>
      <c r="H945" s="1">
        <v>64129.2</v>
      </c>
      <c r="I945" s="1">
        <v>0</v>
      </c>
      <c r="J945" s="1">
        <v>15047.68</v>
      </c>
      <c r="K945" s="1">
        <v>0</v>
      </c>
      <c r="L945" s="1">
        <v>241164.47</v>
      </c>
      <c r="M945" s="1">
        <v>3193246.77</v>
      </c>
      <c r="N945" s="1">
        <f t="shared" ref="N945" si="778">SUM(G945:M945)</f>
        <v>15409172.369999999</v>
      </c>
    </row>
    <row r="946" spans="1:14" ht="15" x14ac:dyDescent="0.25">
      <c r="A946" s="3" t="s">
        <v>176</v>
      </c>
      <c r="B946" s="3" t="s">
        <v>643</v>
      </c>
      <c r="C946" s="6" t="s">
        <v>201</v>
      </c>
      <c r="D946" s="6" t="s">
        <v>697</v>
      </c>
      <c r="E946" s="17"/>
      <c r="F946" s="17">
        <v>2265.6</v>
      </c>
      <c r="G946" s="8">
        <v>5250.5227092161022</v>
      </c>
      <c r="H946" s="8">
        <v>28.305614406779661</v>
      </c>
      <c r="I946" s="8">
        <v>0</v>
      </c>
      <c r="J946" s="8">
        <v>6.6418079096045206</v>
      </c>
      <c r="K946" s="8">
        <v>0</v>
      </c>
      <c r="L946" s="8">
        <v>106.44618202683617</v>
      </c>
      <c r="M946" s="8">
        <v>1409.4486096398305</v>
      </c>
      <c r="N946" s="1">
        <f t="shared" ref="G946:N946" si="779">N945/$F946</f>
        <v>6801.3649231991521</v>
      </c>
    </row>
    <row r="947" spans="1:14" ht="15" x14ac:dyDescent="0.25">
      <c r="A947" s="3" t="str">
        <f>A946</f>
        <v>3020</v>
      </c>
      <c r="B947" s="3" t="str">
        <f t="shared" ref="B947" si="780">B946</f>
        <v>TELLEWOODLAND PAR</v>
      </c>
      <c r="C947" s="6" t="str">
        <f t="shared" ref="C947" si="781">C946</f>
        <v xml:space="preserve">$ </v>
      </c>
      <c r="D947" s="6" t="s">
        <v>698</v>
      </c>
      <c r="F947" s="17">
        <v>2122</v>
      </c>
      <c r="G947" s="8">
        <v>5605.836121583412</v>
      </c>
      <c r="H947" s="8">
        <v>30.221112158341185</v>
      </c>
      <c r="I947" s="8">
        <v>0</v>
      </c>
      <c r="J947" s="8">
        <v>7.0912723845428838</v>
      </c>
      <c r="K947" s="8">
        <v>0</v>
      </c>
      <c r="L947" s="8">
        <v>113.64960885956644</v>
      </c>
      <c r="M947" s="8">
        <v>1504.8288265786994</v>
      </c>
      <c r="N947" s="1">
        <f t="shared" ref="G947:N947" si="782">N945/$F947</f>
        <v>7261.6269415645611</v>
      </c>
    </row>
    <row r="948" spans="1:14" s="19" customFormat="1" x14ac:dyDescent="0.2">
      <c r="A948" s="3" t="s">
        <v>176</v>
      </c>
      <c r="B948" s="3" t="s">
        <v>643</v>
      </c>
      <c r="C948" s="17" t="s">
        <v>200</v>
      </c>
      <c r="D948" s="2" t="s">
        <v>199</v>
      </c>
      <c r="E948" s="17"/>
      <c r="F948" s="17"/>
      <c r="G948" s="18">
        <v>35.768757440908033</v>
      </c>
      <c r="H948" s="18">
        <v>0.19282968801464956</v>
      </c>
      <c r="I948" s="18">
        <v>0</v>
      </c>
      <c r="J948" s="18">
        <v>4.5246774320345212E-2</v>
      </c>
      <c r="K948" s="18">
        <v>0</v>
      </c>
      <c r="L948" s="18">
        <v>0.72515592756994185</v>
      </c>
      <c r="M948" s="18">
        <v>9.6017536225757922</v>
      </c>
      <c r="N948" s="18">
        <f>(N945/IC!H945)*100</f>
        <v>46.333743453388756</v>
      </c>
    </row>
    <row r="949" spans="1:14" x14ac:dyDescent="0.2">
      <c r="A949" s="3" t="s">
        <v>176</v>
      </c>
      <c r="B949" s="3" t="s">
        <v>643</v>
      </c>
      <c r="C949" s="6"/>
      <c r="D949" s="6"/>
      <c r="E949" s="17"/>
      <c r="F949" s="17"/>
      <c r="G949" s="8"/>
      <c r="H949" s="8"/>
      <c r="I949" s="8"/>
      <c r="J949" s="8"/>
      <c r="K949" s="8"/>
      <c r="L949" s="8"/>
      <c r="M949" s="8"/>
      <c r="N949" s="8"/>
    </row>
    <row r="950" spans="1:14" x14ac:dyDescent="0.2">
      <c r="A950" s="11" t="s">
        <v>162</v>
      </c>
      <c r="B950" s="11" t="s">
        <v>644</v>
      </c>
      <c r="C950" s="12"/>
      <c r="D950" s="7" t="s">
        <v>244</v>
      </c>
      <c r="E950" s="20" t="s">
        <v>248</v>
      </c>
      <c r="F950" s="20"/>
      <c r="G950" s="13"/>
      <c r="H950" s="13"/>
      <c r="I950" s="13"/>
      <c r="J950" s="13"/>
      <c r="K950" s="13"/>
      <c r="L950" s="13"/>
      <c r="M950" s="13"/>
      <c r="N950" s="13"/>
    </row>
    <row r="951" spans="1:14" s="16" customFormat="1" ht="15" x14ac:dyDescent="0.25">
      <c r="A951" s="3" t="s">
        <v>162</v>
      </c>
      <c r="B951" s="3" t="s">
        <v>644</v>
      </c>
      <c r="C951" s="14" t="s">
        <v>201</v>
      </c>
      <c r="D951" s="15" t="s">
        <v>202</v>
      </c>
      <c r="G951" s="1">
        <v>3378722.92</v>
      </c>
      <c r="H951" s="1">
        <v>36025</v>
      </c>
      <c r="I951" s="1">
        <v>0</v>
      </c>
      <c r="J951" s="1">
        <v>40.479999999999997</v>
      </c>
      <c r="K951" s="1">
        <v>0</v>
      </c>
      <c r="L951" s="1">
        <v>62179.95</v>
      </c>
      <c r="M951" s="1">
        <v>1700107.19</v>
      </c>
      <c r="N951" s="1">
        <f t="shared" ref="N951" si="783">SUM(G951:M951)</f>
        <v>5177075.54</v>
      </c>
    </row>
    <row r="952" spans="1:14" ht="15" x14ac:dyDescent="0.25">
      <c r="A952" s="3" t="s">
        <v>162</v>
      </c>
      <c r="B952" s="3" t="s">
        <v>644</v>
      </c>
      <c r="C952" s="6" t="s">
        <v>201</v>
      </c>
      <c r="D952" s="6" t="s">
        <v>697</v>
      </c>
      <c r="E952" s="17"/>
      <c r="F952" s="17">
        <v>434</v>
      </c>
      <c r="G952" s="8">
        <v>7785.0758525345618</v>
      </c>
      <c r="H952" s="8">
        <v>83.006912442396313</v>
      </c>
      <c r="I952" s="8">
        <v>0</v>
      </c>
      <c r="J952" s="8">
        <v>9.3271889400921654E-2</v>
      </c>
      <c r="K952" s="8">
        <v>0</v>
      </c>
      <c r="L952" s="8">
        <v>143.27177419354837</v>
      </c>
      <c r="M952" s="8">
        <v>3917.2976728110598</v>
      </c>
      <c r="N952" s="1">
        <f t="shared" ref="G952:N952" si="784">N951/$F952</f>
        <v>11928.745483870967</v>
      </c>
    </row>
    <row r="953" spans="1:14" ht="15" x14ac:dyDescent="0.25">
      <c r="A953" s="3" t="str">
        <f>A952</f>
        <v>3030</v>
      </c>
      <c r="B953" s="3" t="str">
        <f t="shared" ref="B953" si="785">B952</f>
        <v>WASHIAKRON R-1</v>
      </c>
      <c r="C953" s="6" t="str">
        <f t="shared" ref="C953" si="786">C952</f>
        <v xml:space="preserve">$ </v>
      </c>
      <c r="D953" s="6" t="s">
        <v>698</v>
      </c>
      <c r="F953" s="17">
        <v>427</v>
      </c>
      <c r="G953" s="8">
        <v>7912.7000468384076</v>
      </c>
      <c r="H953" s="8">
        <v>84.367681498829043</v>
      </c>
      <c r="I953" s="8">
        <v>0</v>
      </c>
      <c r="J953" s="8">
        <v>9.4800936768149879E-2</v>
      </c>
      <c r="K953" s="8">
        <v>0</v>
      </c>
      <c r="L953" s="8">
        <v>145.62049180327867</v>
      </c>
      <c r="M953" s="8">
        <v>3981.5156674473064</v>
      </c>
      <c r="N953" s="1">
        <f t="shared" ref="G953:N953" si="787">N951/$F953</f>
        <v>12124.29868852459</v>
      </c>
    </row>
    <row r="954" spans="1:14" s="19" customFormat="1" x14ac:dyDescent="0.2">
      <c r="A954" s="3" t="s">
        <v>162</v>
      </c>
      <c r="B954" s="3" t="s">
        <v>644</v>
      </c>
      <c r="C954" s="17" t="s">
        <v>200</v>
      </c>
      <c r="D954" s="2" t="s">
        <v>199</v>
      </c>
      <c r="E954" s="17"/>
      <c r="F954" s="17"/>
      <c r="G954" s="18">
        <v>40.803591274250749</v>
      </c>
      <c r="H954" s="18">
        <v>0.4350606458297217</v>
      </c>
      <c r="I954" s="18">
        <v>0</v>
      </c>
      <c r="J954" s="18">
        <v>4.888620386727865E-4</v>
      </c>
      <c r="K954" s="18">
        <v>0</v>
      </c>
      <c r="L954" s="18">
        <v>0.75092433600721176</v>
      </c>
      <c r="M954" s="18">
        <v>20.531567857353323</v>
      </c>
      <c r="N954" s="18">
        <f>(N951/IC!H951)*100</f>
        <v>62.521632975479676</v>
      </c>
    </row>
    <row r="955" spans="1:14" x14ac:dyDescent="0.2">
      <c r="A955" s="3" t="s">
        <v>162</v>
      </c>
      <c r="B955" s="3" t="s">
        <v>644</v>
      </c>
      <c r="C955" s="6"/>
      <c r="D955" s="6"/>
      <c r="E955" s="17"/>
      <c r="F955" s="17"/>
      <c r="G955" s="8"/>
      <c r="H955" s="8"/>
      <c r="I955" s="8"/>
      <c r="J955" s="8"/>
      <c r="K955" s="8"/>
      <c r="L955" s="8"/>
      <c r="M955" s="8"/>
      <c r="N955" s="8"/>
    </row>
    <row r="956" spans="1:14" x14ac:dyDescent="0.2">
      <c r="A956" s="11" t="s">
        <v>92</v>
      </c>
      <c r="B956" s="11" t="s">
        <v>645</v>
      </c>
      <c r="C956" s="12"/>
      <c r="D956" s="7" t="s">
        <v>244</v>
      </c>
      <c r="E956" s="20" t="s">
        <v>247</v>
      </c>
      <c r="F956" s="20"/>
      <c r="G956" s="13"/>
      <c r="H956" s="13"/>
      <c r="I956" s="13"/>
      <c r="J956" s="13"/>
      <c r="K956" s="13"/>
      <c r="L956" s="13"/>
      <c r="M956" s="13"/>
      <c r="N956" s="13"/>
    </row>
    <row r="957" spans="1:14" s="16" customFormat="1" ht="15" x14ac:dyDescent="0.25">
      <c r="A957" s="3" t="s">
        <v>92</v>
      </c>
      <c r="B957" s="3" t="s">
        <v>645</v>
      </c>
      <c r="C957" s="14" t="s">
        <v>201</v>
      </c>
      <c r="D957" s="15" t="s">
        <v>202</v>
      </c>
      <c r="G957" s="1">
        <v>1228758.3700000001</v>
      </c>
      <c r="H957" s="1">
        <v>8300</v>
      </c>
      <c r="I957" s="1">
        <v>0</v>
      </c>
      <c r="J957" s="1">
        <v>0</v>
      </c>
      <c r="K957" s="1">
        <v>0</v>
      </c>
      <c r="L957" s="1">
        <v>40958.379999999997</v>
      </c>
      <c r="M957" s="1">
        <v>140877.43</v>
      </c>
      <c r="N957" s="1">
        <f t="shared" ref="N957" si="788">SUM(G957:M957)</f>
        <v>1418894.18</v>
      </c>
    </row>
    <row r="958" spans="1:14" ht="15" x14ac:dyDescent="0.25">
      <c r="A958" s="3" t="s">
        <v>92</v>
      </c>
      <c r="B958" s="3" t="s">
        <v>645</v>
      </c>
      <c r="C958" s="6" t="s">
        <v>201</v>
      </c>
      <c r="D958" s="6" t="s">
        <v>697</v>
      </c>
      <c r="E958" s="17"/>
      <c r="F958" s="17">
        <v>94.6</v>
      </c>
      <c r="G958" s="8">
        <v>12988.989112050742</v>
      </c>
      <c r="H958" s="8">
        <v>87.737843551797042</v>
      </c>
      <c r="I958" s="8">
        <v>0</v>
      </c>
      <c r="J958" s="8">
        <v>0</v>
      </c>
      <c r="K958" s="8">
        <v>0</v>
      </c>
      <c r="L958" s="8">
        <v>432.96384778012686</v>
      </c>
      <c r="M958" s="8">
        <v>1489.1905919661733</v>
      </c>
      <c r="N958" s="1">
        <f t="shared" ref="G958:N958" si="789">N957/$F958</f>
        <v>14998.881395348837</v>
      </c>
    </row>
    <row r="959" spans="1:14" ht="15" x14ac:dyDescent="0.25">
      <c r="A959" s="3" t="str">
        <f>A958</f>
        <v>3040</v>
      </c>
      <c r="B959" s="3" t="str">
        <f t="shared" ref="B959" si="790">B958</f>
        <v>WASHIARICKAREE R-</v>
      </c>
      <c r="C959" s="6" t="str">
        <f t="shared" ref="C959" si="791">C958</f>
        <v xml:space="preserve">$ </v>
      </c>
      <c r="D959" s="6" t="s">
        <v>698</v>
      </c>
      <c r="F959" s="17">
        <v>101</v>
      </c>
      <c r="G959" s="8">
        <v>12165.924455445545</v>
      </c>
      <c r="H959" s="8">
        <v>82.178217821782184</v>
      </c>
      <c r="I959" s="8">
        <v>0</v>
      </c>
      <c r="J959" s="8">
        <v>0</v>
      </c>
      <c r="K959" s="8">
        <v>0</v>
      </c>
      <c r="L959" s="8">
        <v>405.52851485148511</v>
      </c>
      <c r="M959" s="8">
        <v>1394.8260396039602</v>
      </c>
      <c r="N959" s="1">
        <f t="shared" ref="G959:N959" si="792">N957/$F959</f>
        <v>14048.457227722771</v>
      </c>
    </row>
    <row r="960" spans="1:14" s="19" customFormat="1" x14ac:dyDescent="0.2">
      <c r="A960" s="3" t="s">
        <v>92</v>
      </c>
      <c r="B960" s="3" t="s">
        <v>645</v>
      </c>
      <c r="C960" s="17" t="s">
        <v>200</v>
      </c>
      <c r="D960" s="2" t="s">
        <v>199</v>
      </c>
      <c r="E960" s="17"/>
      <c r="F960" s="17"/>
      <c r="G960" s="18">
        <v>41.0143255095334</v>
      </c>
      <c r="H960" s="18">
        <v>0.27704299725675696</v>
      </c>
      <c r="I960" s="18">
        <v>0</v>
      </c>
      <c r="J960" s="18">
        <v>0</v>
      </c>
      <c r="K960" s="18">
        <v>0</v>
      </c>
      <c r="L960" s="18">
        <v>1.3671364286724348</v>
      </c>
      <c r="M960" s="18">
        <v>4.7023018618107191</v>
      </c>
      <c r="N960" s="18">
        <f>(N957/IC!H957)*100</f>
        <v>47.360806797273305</v>
      </c>
    </row>
    <row r="961" spans="1:14" x14ac:dyDescent="0.2">
      <c r="A961" s="3" t="s">
        <v>92</v>
      </c>
      <c r="B961" s="3" t="s">
        <v>645</v>
      </c>
      <c r="C961" s="6"/>
      <c r="D961" s="6"/>
      <c r="E961" s="17"/>
      <c r="F961" s="17"/>
      <c r="G961" s="8"/>
      <c r="H961" s="8"/>
      <c r="I961" s="8"/>
      <c r="J961" s="8"/>
      <c r="K961" s="8"/>
      <c r="L961" s="8"/>
      <c r="M961" s="8"/>
      <c r="N961" s="8"/>
    </row>
    <row r="962" spans="1:14" x14ac:dyDescent="0.2">
      <c r="A962" s="11" t="s">
        <v>194</v>
      </c>
      <c r="B962" s="11" t="s">
        <v>646</v>
      </c>
      <c r="C962" s="12"/>
      <c r="D962" s="7" t="s">
        <v>244</v>
      </c>
      <c r="E962" s="20" t="s">
        <v>246</v>
      </c>
      <c r="F962" s="20"/>
      <c r="G962" s="13"/>
      <c r="H962" s="13"/>
      <c r="I962" s="13"/>
      <c r="J962" s="13"/>
      <c r="K962" s="13"/>
      <c r="L962" s="13"/>
      <c r="M962" s="13"/>
      <c r="N962" s="13"/>
    </row>
    <row r="963" spans="1:14" s="16" customFormat="1" ht="15" x14ac:dyDescent="0.25">
      <c r="A963" s="3" t="s">
        <v>194</v>
      </c>
      <c r="B963" s="3" t="s">
        <v>646</v>
      </c>
      <c r="C963" s="14" t="s">
        <v>201</v>
      </c>
      <c r="D963" s="15" t="s">
        <v>202</v>
      </c>
      <c r="G963" s="1">
        <v>2556554.0699999998</v>
      </c>
      <c r="H963" s="1">
        <v>11401</v>
      </c>
      <c r="I963" s="1">
        <v>0</v>
      </c>
      <c r="J963" s="1">
        <v>0</v>
      </c>
      <c r="K963" s="1">
        <v>0</v>
      </c>
      <c r="L963" s="1">
        <v>31479.65</v>
      </c>
      <c r="M963" s="1">
        <v>317919.60000000003</v>
      </c>
      <c r="N963" s="1">
        <f t="shared" ref="N963" si="793">SUM(G963:M963)</f>
        <v>2917354.32</v>
      </c>
    </row>
    <row r="964" spans="1:14" ht="15" x14ac:dyDescent="0.25">
      <c r="A964" s="3" t="s">
        <v>194</v>
      </c>
      <c r="B964" s="3" t="s">
        <v>646</v>
      </c>
      <c r="C964" s="6" t="s">
        <v>201</v>
      </c>
      <c r="D964" s="6" t="s">
        <v>697</v>
      </c>
      <c r="E964" s="17"/>
      <c r="F964" s="17">
        <v>210.7</v>
      </c>
      <c r="G964" s="8">
        <v>12133.621594684386</v>
      </c>
      <c r="H964" s="8">
        <v>54.11010915994305</v>
      </c>
      <c r="I964" s="8">
        <v>0</v>
      </c>
      <c r="J964" s="8">
        <v>0</v>
      </c>
      <c r="K964" s="8">
        <v>0</v>
      </c>
      <c r="L964" s="8">
        <v>149.40507831039395</v>
      </c>
      <c r="M964" s="8">
        <v>1508.8732795443761</v>
      </c>
      <c r="N964" s="1">
        <f t="shared" ref="G964:N964" si="794">N963/$F964</f>
        <v>13846.010061699099</v>
      </c>
    </row>
    <row r="965" spans="1:14" ht="15" x14ac:dyDescent="0.25">
      <c r="A965" s="3" t="str">
        <f>A964</f>
        <v>3050</v>
      </c>
      <c r="B965" s="3" t="str">
        <f t="shared" ref="B965" si="795">B964</f>
        <v>WASHIOTIS R-3</v>
      </c>
      <c r="C965" s="6" t="str">
        <f t="shared" ref="C965" si="796">C964</f>
        <v xml:space="preserve">$ </v>
      </c>
      <c r="D965" s="6" t="s">
        <v>698</v>
      </c>
      <c r="F965" s="17">
        <v>201</v>
      </c>
      <c r="G965" s="8">
        <v>12719.174477611939</v>
      </c>
      <c r="H965" s="8">
        <v>56.721393034825873</v>
      </c>
      <c r="I965" s="8">
        <v>0</v>
      </c>
      <c r="J965" s="8">
        <v>0</v>
      </c>
      <c r="K965" s="8">
        <v>0</v>
      </c>
      <c r="L965" s="8">
        <v>156.61517412935325</v>
      </c>
      <c r="M965" s="8">
        <v>1581.6895522388061</v>
      </c>
      <c r="N965" s="1">
        <f t="shared" ref="G965:N965" si="797">N963/$F965</f>
        <v>14514.200597014924</v>
      </c>
    </row>
    <row r="966" spans="1:14" s="19" customFormat="1" x14ac:dyDescent="0.2">
      <c r="A966" s="3" t="s">
        <v>194</v>
      </c>
      <c r="B966" s="3" t="s">
        <v>646</v>
      </c>
      <c r="C966" s="17" t="s">
        <v>200</v>
      </c>
      <c r="D966" s="2" t="s">
        <v>199</v>
      </c>
      <c r="E966" s="17"/>
      <c r="F966" s="17"/>
      <c r="G966" s="18">
        <v>58.200486617260431</v>
      </c>
      <c r="H966" s="18">
        <v>0.2595461428763704</v>
      </c>
      <c r="I966" s="18">
        <v>0</v>
      </c>
      <c r="J966" s="18">
        <v>0</v>
      </c>
      <c r="K966" s="18">
        <v>0</v>
      </c>
      <c r="L966" s="18">
        <v>0.71664079787721546</v>
      </c>
      <c r="M966" s="18">
        <v>7.2375060016488497</v>
      </c>
      <c r="N966" s="18">
        <f>(N963/IC!H963)*100</f>
        <v>66.41417955966287</v>
      </c>
    </row>
    <row r="967" spans="1:14" x14ac:dyDescent="0.2">
      <c r="A967" s="3" t="s">
        <v>194</v>
      </c>
      <c r="B967" s="3" t="s">
        <v>646</v>
      </c>
      <c r="C967" s="6"/>
      <c r="D967" s="6"/>
      <c r="E967" s="17"/>
      <c r="F967" s="17"/>
      <c r="G967" s="8"/>
      <c r="H967" s="8"/>
      <c r="I967" s="8"/>
      <c r="J967" s="8"/>
      <c r="K967" s="8"/>
      <c r="L967" s="8"/>
      <c r="M967" s="8"/>
      <c r="N967" s="8"/>
    </row>
    <row r="968" spans="1:14" x14ac:dyDescent="0.2">
      <c r="A968" s="11" t="s">
        <v>180</v>
      </c>
      <c r="B968" s="11" t="s">
        <v>647</v>
      </c>
      <c r="C968" s="12"/>
      <c r="D968" s="7" t="s">
        <v>244</v>
      </c>
      <c r="E968" s="20" t="s">
        <v>245</v>
      </c>
      <c r="F968" s="20"/>
      <c r="G968" s="13"/>
      <c r="H968" s="13"/>
      <c r="I968" s="13"/>
      <c r="J968" s="13"/>
      <c r="K968" s="13"/>
      <c r="L968" s="13"/>
      <c r="M968" s="13"/>
      <c r="N968" s="13"/>
    </row>
    <row r="969" spans="1:14" s="16" customFormat="1" ht="15" x14ac:dyDescent="0.25">
      <c r="A969" s="3" t="s">
        <v>180</v>
      </c>
      <c r="B969" s="3" t="s">
        <v>647</v>
      </c>
      <c r="C969" s="14" t="s">
        <v>201</v>
      </c>
      <c r="D969" s="15" t="s">
        <v>202</v>
      </c>
      <c r="G969" s="1">
        <v>1622671.52</v>
      </c>
      <c r="H969" s="1">
        <v>13891</v>
      </c>
      <c r="I969" s="1">
        <v>0</v>
      </c>
      <c r="J969" s="1">
        <v>385.82</v>
      </c>
      <c r="K969" s="1">
        <v>0</v>
      </c>
      <c r="L969" s="1">
        <v>20839.88</v>
      </c>
      <c r="M969" s="1">
        <v>275538.40000000008</v>
      </c>
      <c r="N969" s="1">
        <f t="shared" ref="N969" si="798">SUM(G969:M969)</f>
        <v>1933326.62</v>
      </c>
    </row>
    <row r="970" spans="1:14" ht="15" x14ac:dyDescent="0.25">
      <c r="A970" s="3" t="s">
        <v>180</v>
      </c>
      <c r="B970" s="3" t="s">
        <v>647</v>
      </c>
      <c r="C970" s="6" t="s">
        <v>201</v>
      </c>
      <c r="D970" s="6" t="s">
        <v>697</v>
      </c>
      <c r="E970" s="17"/>
      <c r="F970" s="17">
        <v>129.30000000000001</v>
      </c>
      <c r="G970" s="8">
        <v>12549.663727764886</v>
      </c>
      <c r="H970" s="8">
        <v>107.43232791956689</v>
      </c>
      <c r="I970" s="8">
        <v>0</v>
      </c>
      <c r="J970" s="8">
        <v>2.9839133797370452</v>
      </c>
      <c r="K970" s="8">
        <v>0</v>
      </c>
      <c r="L970" s="8">
        <v>161.17463263727765</v>
      </c>
      <c r="M970" s="8">
        <v>2131.0007733952052</v>
      </c>
      <c r="N970" s="1">
        <f t="shared" ref="G970:N970" si="799">N969/$F970</f>
        <v>14952.255375096674</v>
      </c>
    </row>
    <row r="971" spans="1:14" ht="15" x14ac:dyDescent="0.25">
      <c r="A971" s="3" t="str">
        <f>A970</f>
        <v>3060</v>
      </c>
      <c r="B971" s="3" t="str">
        <f t="shared" ref="B971" si="800">B970</f>
        <v>WASHILONE STAR 10</v>
      </c>
      <c r="C971" s="6" t="str">
        <f t="shared" ref="C971" si="801">C970</f>
        <v xml:space="preserve">$ </v>
      </c>
      <c r="D971" s="6" t="s">
        <v>698</v>
      </c>
      <c r="F971" s="17">
        <v>124</v>
      </c>
      <c r="G971" s="8">
        <v>13086.060645161291</v>
      </c>
      <c r="H971" s="8">
        <v>112.0241935483871</v>
      </c>
      <c r="I971" s="8">
        <v>0</v>
      </c>
      <c r="J971" s="8">
        <v>3.1114516129032257</v>
      </c>
      <c r="K971" s="8">
        <v>0</v>
      </c>
      <c r="L971" s="8">
        <v>168.06354838709677</v>
      </c>
      <c r="M971" s="8">
        <v>2222.0838709677428</v>
      </c>
      <c r="N971" s="1">
        <f t="shared" ref="G971:N971" si="802">N969/$F971</f>
        <v>15591.34370967742</v>
      </c>
    </row>
    <row r="972" spans="1:14" s="19" customFormat="1" x14ac:dyDescent="0.2">
      <c r="A972" s="3" t="s">
        <v>180</v>
      </c>
      <c r="B972" s="3" t="s">
        <v>647</v>
      </c>
      <c r="C972" s="17" t="s">
        <v>200</v>
      </c>
      <c r="D972" s="2" t="s">
        <v>199</v>
      </c>
      <c r="E972" s="17"/>
      <c r="F972" s="17"/>
      <c r="G972" s="18">
        <v>55.45168052347961</v>
      </c>
      <c r="H972" s="18">
        <v>0.47469822737238604</v>
      </c>
      <c r="I972" s="18">
        <v>0</v>
      </c>
      <c r="J972" s="18">
        <v>1.3184656978245913E-2</v>
      </c>
      <c r="K972" s="18">
        <v>0</v>
      </c>
      <c r="L972" s="18">
        <v>0.71216284606243185</v>
      </c>
      <c r="M972" s="18">
        <v>9.4159952525393056</v>
      </c>
      <c r="N972" s="18">
        <f>(N969/IC!H969)*100</f>
        <v>66.06772150643198</v>
      </c>
    </row>
    <row r="973" spans="1:14" x14ac:dyDescent="0.2">
      <c r="A973" s="3" t="s">
        <v>180</v>
      </c>
      <c r="B973" s="3" t="s">
        <v>647</v>
      </c>
      <c r="C973" s="6"/>
      <c r="D973" s="6"/>
      <c r="E973" s="17"/>
      <c r="F973" s="17"/>
      <c r="G973" s="8"/>
      <c r="H973" s="8"/>
      <c r="I973" s="8"/>
      <c r="J973" s="8"/>
      <c r="K973" s="8"/>
      <c r="L973" s="8"/>
      <c r="M973" s="8"/>
      <c r="N973" s="8"/>
    </row>
    <row r="974" spans="1:14" x14ac:dyDescent="0.2">
      <c r="A974" s="11" t="s">
        <v>131</v>
      </c>
      <c r="B974" s="11" t="s">
        <v>648</v>
      </c>
      <c r="C974" s="12"/>
      <c r="D974" s="7" t="s">
        <v>244</v>
      </c>
      <c r="E974" s="20" t="s">
        <v>243</v>
      </c>
      <c r="F974" s="20"/>
      <c r="G974" s="13"/>
      <c r="H974" s="13"/>
      <c r="I974" s="13"/>
      <c r="J974" s="13"/>
      <c r="K974" s="13"/>
      <c r="L974" s="13"/>
      <c r="M974" s="13"/>
      <c r="N974" s="13"/>
    </row>
    <row r="975" spans="1:14" s="16" customFormat="1" ht="15" x14ac:dyDescent="0.25">
      <c r="A975" s="3" t="s">
        <v>131</v>
      </c>
      <c r="B975" s="3" t="s">
        <v>648</v>
      </c>
      <c r="C975" s="14" t="s">
        <v>201</v>
      </c>
      <c r="D975" s="15" t="s">
        <v>202</v>
      </c>
      <c r="G975" s="1">
        <v>628361.06999999995</v>
      </c>
      <c r="H975" s="1">
        <v>19828</v>
      </c>
      <c r="I975" s="1">
        <v>0</v>
      </c>
      <c r="J975" s="1">
        <v>0</v>
      </c>
      <c r="K975" s="1">
        <v>0</v>
      </c>
      <c r="L975" s="1">
        <v>37697.53</v>
      </c>
      <c r="M975" s="1">
        <v>210888.61</v>
      </c>
      <c r="N975" s="1">
        <f t="shared" ref="N975" si="803">SUM(G975:M975)</f>
        <v>896775.21</v>
      </c>
    </row>
    <row r="976" spans="1:14" ht="15" x14ac:dyDescent="0.25">
      <c r="A976" s="3" t="s">
        <v>131</v>
      </c>
      <c r="B976" s="3" t="s">
        <v>648</v>
      </c>
      <c r="C976" s="6" t="s">
        <v>201</v>
      </c>
      <c r="D976" s="6" t="s">
        <v>697</v>
      </c>
      <c r="E976" s="17"/>
      <c r="F976" s="17">
        <v>81.2</v>
      </c>
      <c r="G976" s="8">
        <v>7738.4368226600973</v>
      </c>
      <c r="H976" s="8">
        <v>244.18719211822659</v>
      </c>
      <c r="I976" s="8">
        <v>0</v>
      </c>
      <c r="J976" s="8">
        <v>0</v>
      </c>
      <c r="K976" s="8">
        <v>0</v>
      </c>
      <c r="L976" s="8">
        <v>464.25529556650241</v>
      </c>
      <c r="M976" s="8">
        <v>2597.1503694581279</v>
      </c>
      <c r="N976" s="1">
        <f t="shared" ref="G976:N976" si="804">N975/$F976</f>
        <v>11044.029679802954</v>
      </c>
    </row>
    <row r="977" spans="1:14" ht="15" x14ac:dyDescent="0.25">
      <c r="A977" s="3" t="str">
        <f>A976</f>
        <v>3070</v>
      </c>
      <c r="B977" s="3" t="str">
        <f t="shared" ref="B977" si="805">B976</f>
        <v>WASHIWOODLIN R-10</v>
      </c>
      <c r="C977" s="6" t="str">
        <f t="shared" ref="C977" si="806">C976</f>
        <v xml:space="preserve">$ </v>
      </c>
      <c r="D977" s="6" t="s">
        <v>698</v>
      </c>
      <c r="F977" s="17">
        <v>82</v>
      </c>
      <c r="G977" s="8">
        <v>7662.93987804878</v>
      </c>
      <c r="H977" s="8">
        <v>241.80487804878049</v>
      </c>
      <c r="I977" s="8">
        <v>0</v>
      </c>
      <c r="J977" s="8">
        <v>0</v>
      </c>
      <c r="K977" s="8">
        <v>0</v>
      </c>
      <c r="L977" s="8">
        <v>459.72597560975606</v>
      </c>
      <c r="M977" s="8">
        <v>2571.8123170731706</v>
      </c>
      <c r="N977" s="1">
        <f t="shared" ref="G977:N977" si="807">N975/$F977</f>
        <v>10936.283048780488</v>
      </c>
    </row>
    <row r="978" spans="1:14" s="19" customFormat="1" x14ac:dyDescent="0.2">
      <c r="A978" s="3" t="s">
        <v>131</v>
      </c>
      <c r="B978" s="3" t="s">
        <v>648</v>
      </c>
      <c r="C978" s="17" t="s">
        <v>200</v>
      </c>
      <c r="D978" s="2" t="s">
        <v>199</v>
      </c>
      <c r="E978" s="17"/>
      <c r="F978" s="17"/>
      <c r="G978" s="18">
        <v>25.500246280923488</v>
      </c>
      <c r="H978" s="18">
        <v>0.80466296751667143</v>
      </c>
      <c r="I978" s="18">
        <v>0</v>
      </c>
      <c r="J978" s="18">
        <v>0</v>
      </c>
      <c r="K978" s="18">
        <v>0</v>
      </c>
      <c r="L978" s="18">
        <v>1.5298470021105885</v>
      </c>
      <c r="M978" s="18">
        <v>8.5583142393618115</v>
      </c>
      <c r="N978" s="18">
        <f>(N975/IC!H975)*100</f>
        <v>36.39307048991256</v>
      </c>
    </row>
    <row r="979" spans="1:14" x14ac:dyDescent="0.2">
      <c r="A979" s="3" t="s">
        <v>131</v>
      </c>
      <c r="B979" s="3" t="s">
        <v>648</v>
      </c>
      <c r="C979" s="6"/>
      <c r="D979" s="6"/>
      <c r="E979" s="17"/>
      <c r="F979" s="17"/>
      <c r="G979" s="8"/>
      <c r="H979" s="8"/>
      <c r="I979" s="8"/>
      <c r="J979" s="8"/>
      <c r="K979" s="8"/>
      <c r="L979" s="8"/>
      <c r="M979" s="8"/>
      <c r="N979" s="8"/>
    </row>
    <row r="980" spans="1:14" x14ac:dyDescent="0.2">
      <c r="A980" s="11" t="s">
        <v>190</v>
      </c>
      <c r="B980" s="11" t="s">
        <v>649</v>
      </c>
      <c r="C980" s="12"/>
      <c r="D980" s="7" t="s">
        <v>233</v>
      </c>
      <c r="E980" s="20" t="s">
        <v>242</v>
      </c>
      <c r="F980" s="20"/>
      <c r="G980" s="13"/>
      <c r="H980" s="13"/>
      <c r="I980" s="13"/>
      <c r="J980" s="13"/>
      <c r="K980" s="13"/>
      <c r="L980" s="13"/>
      <c r="M980" s="13"/>
      <c r="N980" s="13"/>
    </row>
    <row r="981" spans="1:14" s="16" customFormat="1" ht="15" x14ac:dyDescent="0.25">
      <c r="A981" s="3" t="s">
        <v>190</v>
      </c>
      <c r="B981" s="3" t="s">
        <v>649</v>
      </c>
      <c r="C981" s="14" t="s">
        <v>201</v>
      </c>
      <c r="D981" s="15" t="s">
        <v>202</v>
      </c>
      <c r="G981" s="1">
        <v>4154036.01</v>
      </c>
      <c r="H981" s="1">
        <v>48688</v>
      </c>
      <c r="I981" s="1">
        <v>0</v>
      </c>
      <c r="J981" s="1">
        <v>69063.039999999994</v>
      </c>
      <c r="K981" s="1">
        <v>0</v>
      </c>
      <c r="L981" s="1">
        <v>144002.06</v>
      </c>
      <c r="M981" s="1">
        <v>1886321.71</v>
      </c>
      <c r="N981" s="1">
        <f t="shared" ref="N981" si="808">SUM(G981:M981)</f>
        <v>6302110.8199999994</v>
      </c>
    </row>
    <row r="982" spans="1:14" ht="15" x14ac:dyDescent="0.25">
      <c r="A982" s="3" t="s">
        <v>190</v>
      </c>
      <c r="B982" s="3" t="s">
        <v>649</v>
      </c>
      <c r="C982" s="6" t="s">
        <v>201</v>
      </c>
      <c r="D982" s="6" t="s">
        <v>697</v>
      </c>
      <c r="E982" s="17"/>
      <c r="F982" s="17">
        <v>1849.3</v>
      </c>
      <c r="G982" s="8">
        <v>2246.2748120910614</v>
      </c>
      <c r="H982" s="8">
        <v>26.32779970799762</v>
      </c>
      <c r="I982" s="8">
        <v>0</v>
      </c>
      <c r="J982" s="8">
        <v>37.345503704104253</v>
      </c>
      <c r="K982" s="8">
        <v>0</v>
      </c>
      <c r="L982" s="8">
        <v>77.868415075974696</v>
      </c>
      <c r="M982" s="8">
        <v>1020.0193100091926</v>
      </c>
      <c r="N982" s="1">
        <f t="shared" ref="G982:N982" si="809">N981/$F982</f>
        <v>3407.8358405883305</v>
      </c>
    </row>
    <row r="983" spans="1:14" ht="15" x14ac:dyDescent="0.25">
      <c r="A983" s="3" t="str">
        <f>A982</f>
        <v>3080</v>
      </c>
      <c r="B983" s="3" t="str">
        <f t="shared" ref="B983" si="810">B982</f>
        <v>WELDWELD RE-1</v>
      </c>
      <c r="C983" s="6" t="str">
        <f t="shared" ref="C983" si="811">C982</f>
        <v xml:space="preserve">$ </v>
      </c>
      <c r="D983" s="6" t="s">
        <v>698</v>
      </c>
      <c r="F983" s="17">
        <v>1837</v>
      </c>
      <c r="G983" s="8">
        <v>2261.3151932498636</v>
      </c>
      <c r="H983" s="8">
        <v>26.504082743603703</v>
      </c>
      <c r="I983" s="8">
        <v>0</v>
      </c>
      <c r="J983" s="8">
        <v>37.595557974959171</v>
      </c>
      <c r="K983" s="8">
        <v>0</v>
      </c>
      <c r="L983" s="8">
        <v>78.389798584648887</v>
      </c>
      <c r="M983" s="8">
        <v>1026.849052803484</v>
      </c>
      <c r="N983" s="1">
        <f t="shared" ref="G983:N983" si="812">N981/$F983</f>
        <v>3430.6536853565594</v>
      </c>
    </row>
    <row r="984" spans="1:14" s="19" customFormat="1" x14ac:dyDescent="0.2">
      <c r="A984" s="3" t="s">
        <v>190</v>
      </c>
      <c r="B984" s="3" t="s">
        <v>649</v>
      </c>
      <c r="C984" s="17" t="s">
        <v>200</v>
      </c>
      <c r="D984" s="2" t="s">
        <v>199</v>
      </c>
      <c r="E984" s="17"/>
      <c r="F984" s="17"/>
      <c r="G984" s="18">
        <v>11.186628622706973</v>
      </c>
      <c r="H984" s="18">
        <v>0.1311145529483162</v>
      </c>
      <c r="I984" s="18">
        <v>0</v>
      </c>
      <c r="J984" s="18">
        <v>0.1859836020138777</v>
      </c>
      <c r="K984" s="18">
        <v>0</v>
      </c>
      <c r="L984" s="18">
        <v>0.38779094891013399</v>
      </c>
      <c r="M984" s="18">
        <v>5.0797779272788635</v>
      </c>
      <c r="N984" s="18">
        <f>(N981/IC!H981)*100</f>
        <v>16.971295653858164</v>
      </c>
    </row>
    <row r="985" spans="1:14" x14ac:dyDescent="0.2">
      <c r="A985" s="3" t="s">
        <v>190</v>
      </c>
      <c r="B985" s="3" t="s">
        <v>649</v>
      </c>
      <c r="C985" s="6"/>
      <c r="D985" s="6"/>
      <c r="E985" s="17"/>
      <c r="F985" s="17"/>
      <c r="G985" s="8"/>
      <c r="H985" s="8"/>
      <c r="I985" s="8"/>
      <c r="J985" s="8"/>
      <c r="K985" s="8"/>
      <c r="L985" s="8"/>
      <c r="M985" s="8"/>
      <c r="N985" s="8"/>
    </row>
    <row r="986" spans="1:14" x14ac:dyDescent="0.2">
      <c r="A986" s="11" t="s">
        <v>111</v>
      </c>
      <c r="B986" s="11" t="s">
        <v>650</v>
      </c>
      <c r="C986" s="12"/>
      <c r="D986" s="7" t="s">
        <v>233</v>
      </c>
      <c r="E986" s="20" t="s">
        <v>241</v>
      </c>
      <c r="F986" s="20"/>
      <c r="G986" s="13"/>
      <c r="H986" s="13"/>
      <c r="I986" s="13"/>
      <c r="J986" s="13"/>
      <c r="K986" s="13"/>
      <c r="L986" s="13"/>
      <c r="M986" s="13"/>
      <c r="N986" s="13"/>
    </row>
    <row r="987" spans="1:14" s="16" customFormat="1" ht="15" x14ac:dyDescent="0.25">
      <c r="A987" s="3" t="s">
        <v>111</v>
      </c>
      <c r="B987" s="3" t="s">
        <v>650</v>
      </c>
      <c r="C987" s="14" t="s">
        <v>201</v>
      </c>
      <c r="D987" s="15" t="s">
        <v>202</v>
      </c>
      <c r="G987" s="1">
        <v>1773708.2</v>
      </c>
      <c r="H987" s="1">
        <v>91128</v>
      </c>
      <c r="I987" s="1">
        <v>0</v>
      </c>
      <c r="J987" s="1">
        <v>31638.5</v>
      </c>
      <c r="K987" s="1">
        <v>19722.400000000001</v>
      </c>
      <c r="L987" s="1">
        <v>118404.45</v>
      </c>
      <c r="M987" s="1">
        <v>2096363.4799999991</v>
      </c>
      <c r="N987" s="1">
        <f t="shared" ref="N987" si="813">SUM(G987:M987)</f>
        <v>4130965.0299999989</v>
      </c>
    </row>
    <row r="988" spans="1:14" ht="15" x14ac:dyDescent="0.25">
      <c r="A988" s="3" t="s">
        <v>111</v>
      </c>
      <c r="B988" s="3" t="s">
        <v>650</v>
      </c>
      <c r="C988" s="6" t="s">
        <v>201</v>
      </c>
      <c r="D988" s="6" t="s">
        <v>697</v>
      </c>
      <c r="E988" s="17"/>
      <c r="F988" s="17">
        <v>2049</v>
      </c>
      <c r="G988" s="8">
        <v>865.64577842850167</v>
      </c>
      <c r="H988" s="8">
        <v>44.474377745241583</v>
      </c>
      <c r="I988" s="8">
        <v>0</v>
      </c>
      <c r="J988" s="8">
        <v>15.440946803318692</v>
      </c>
      <c r="K988" s="8">
        <v>9.625378233284529</v>
      </c>
      <c r="L988" s="8">
        <v>57.786456808199119</v>
      </c>
      <c r="M988" s="8">
        <v>1023.1154123962904</v>
      </c>
      <c r="N988" s="1">
        <f t="shared" ref="G988:N988" si="814">N987/$F988</f>
        <v>2016.088350414836</v>
      </c>
    </row>
    <row r="989" spans="1:14" ht="15" x14ac:dyDescent="0.25">
      <c r="A989" s="3" t="str">
        <f>A988</f>
        <v>3085</v>
      </c>
      <c r="B989" s="3" t="str">
        <f t="shared" ref="B989" si="815">B988</f>
        <v>WELDEATON RE-2</v>
      </c>
      <c r="C989" s="6" t="str">
        <f t="shared" ref="C989" si="816">C988</f>
        <v xml:space="preserve">$ </v>
      </c>
      <c r="D989" s="6" t="s">
        <v>698</v>
      </c>
      <c r="F989" s="17">
        <v>1977</v>
      </c>
      <c r="G989" s="8">
        <v>897.17157309054119</v>
      </c>
      <c r="H989" s="8">
        <v>46.094081942336871</v>
      </c>
      <c r="I989" s="8">
        <v>0</v>
      </c>
      <c r="J989" s="8">
        <v>16.003287809812846</v>
      </c>
      <c r="K989" s="8">
        <v>9.9759231158320691</v>
      </c>
      <c r="L989" s="8">
        <v>59.890971168437027</v>
      </c>
      <c r="M989" s="8">
        <v>1060.376064744562</v>
      </c>
      <c r="N989" s="1">
        <f t="shared" ref="G989:N989" si="817">N987/$F989</f>
        <v>2089.5119018715218</v>
      </c>
    </row>
    <row r="990" spans="1:14" s="19" customFormat="1" x14ac:dyDescent="0.2">
      <c r="A990" s="3" t="s">
        <v>111</v>
      </c>
      <c r="B990" s="3" t="s">
        <v>650</v>
      </c>
      <c r="C990" s="17" t="s">
        <v>200</v>
      </c>
      <c r="D990" s="2" t="s">
        <v>199</v>
      </c>
      <c r="E990" s="17"/>
      <c r="F990" s="17"/>
      <c r="G990" s="18">
        <v>4.1188019092399815</v>
      </c>
      <c r="H990" s="18">
        <v>0.21161213574206908</v>
      </c>
      <c r="I990" s="18">
        <v>0</v>
      </c>
      <c r="J990" s="18">
        <v>7.3469082572595171E-2</v>
      </c>
      <c r="K990" s="18">
        <v>4.5798208958381437E-2</v>
      </c>
      <c r="L990" s="18">
        <v>0.27495191978168104</v>
      </c>
      <c r="M990" s="18">
        <v>4.8680532140996844</v>
      </c>
      <c r="N990" s="18">
        <f>(N987/IC!H987)*100</f>
        <v>9.5926864703943924</v>
      </c>
    </row>
    <row r="991" spans="1:14" x14ac:dyDescent="0.2">
      <c r="A991" s="3" t="s">
        <v>111</v>
      </c>
      <c r="B991" s="3" t="s">
        <v>650</v>
      </c>
      <c r="C991" s="6"/>
      <c r="D991" s="6"/>
      <c r="E991" s="17"/>
      <c r="F991" s="17"/>
      <c r="G991" s="8"/>
      <c r="H991" s="8"/>
      <c r="I991" s="8"/>
      <c r="J991" s="8"/>
      <c r="K991" s="8"/>
      <c r="L991" s="8"/>
      <c r="M991" s="8"/>
      <c r="N991" s="8"/>
    </row>
    <row r="992" spans="1:14" x14ac:dyDescent="0.2">
      <c r="A992" s="11" t="s">
        <v>87</v>
      </c>
      <c r="B992" s="11" t="s">
        <v>651</v>
      </c>
      <c r="C992" s="12"/>
      <c r="D992" s="7" t="s">
        <v>233</v>
      </c>
      <c r="E992" s="20" t="s">
        <v>714</v>
      </c>
      <c r="F992" s="20"/>
      <c r="G992" s="13"/>
      <c r="H992" s="13"/>
      <c r="I992" s="13"/>
      <c r="J992" s="13"/>
      <c r="K992" s="13"/>
      <c r="L992" s="13"/>
      <c r="M992" s="13"/>
      <c r="N992" s="13"/>
    </row>
    <row r="993" spans="1:14" s="16" customFormat="1" ht="15" x14ac:dyDescent="0.25">
      <c r="A993" s="3" t="s">
        <v>87</v>
      </c>
      <c r="B993" s="3" t="s">
        <v>651</v>
      </c>
      <c r="C993" s="14" t="s">
        <v>201</v>
      </c>
      <c r="D993" s="15" t="s">
        <v>202</v>
      </c>
      <c r="G993" s="1">
        <v>3164422.05</v>
      </c>
      <c r="H993" s="1">
        <v>1608</v>
      </c>
      <c r="I993" s="1">
        <v>0</v>
      </c>
      <c r="J993" s="1">
        <v>114210.28</v>
      </c>
      <c r="K993" s="1">
        <v>0</v>
      </c>
      <c r="L993" s="1">
        <v>237482.82</v>
      </c>
      <c r="M993" s="1">
        <v>2475088.42</v>
      </c>
      <c r="N993" s="1">
        <f t="shared" ref="N993" si="818">SUM(G993:M993)</f>
        <v>5992811.5699999994</v>
      </c>
    </row>
    <row r="994" spans="1:14" ht="15" x14ac:dyDescent="0.25">
      <c r="A994" s="3" t="s">
        <v>87</v>
      </c>
      <c r="B994" s="3" t="s">
        <v>651</v>
      </c>
      <c r="C994" s="6" t="s">
        <v>201</v>
      </c>
      <c r="D994" s="6" t="s">
        <v>697</v>
      </c>
      <c r="E994" s="17"/>
      <c r="F994" s="17">
        <v>2657.5</v>
      </c>
      <c r="G994" s="8">
        <v>1190.7514769520226</v>
      </c>
      <c r="H994" s="8">
        <v>0.60507996237064909</v>
      </c>
      <c r="I994" s="8">
        <v>0</v>
      </c>
      <c r="J994" s="8">
        <v>42.976587017873939</v>
      </c>
      <c r="K994" s="8">
        <v>0</v>
      </c>
      <c r="L994" s="8">
        <v>89.363243650047039</v>
      </c>
      <c r="M994" s="8">
        <v>931.35970649106298</v>
      </c>
      <c r="N994" s="1">
        <f t="shared" ref="G994:N994" si="819">N993/$F994</f>
        <v>2255.0560940733772</v>
      </c>
    </row>
    <row r="995" spans="1:14" ht="15" x14ac:dyDescent="0.25">
      <c r="A995" s="3" t="str">
        <f>A994</f>
        <v>3090</v>
      </c>
      <c r="B995" s="3" t="str">
        <f t="shared" ref="B995" si="820">B994</f>
        <v>WELDKEENESBURG R</v>
      </c>
      <c r="C995" s="6" t="str">
        <f t="shared" ref="C995" si="821">C994</f>
        <v xml:space="preserve">$ </v>
      </c>
      <c r="D995" s="6" t="s">
        <v>698</v>
      </c>
      <c r="F995" s="17">
        <v>2785</v>
      </c>
      <c r="G995" s="8">
        <v>1136.2377199281866</v>
      </c>
      <c r="H995" s="8">
        <v>0.57737881508078992</v>
      </c>
      <c r="I995" s="8">
        <v>0</v>
      </c>
      <c r="J995" s="8">
        <v>41.009077199281869</v>
      </c>
      <c r="K995" s="8">
        <v>0</v>
      </c>
      <c r="L995" s="8">
        <v>85.272107719928186</v>
      </c>
      <c r="M995" s="8">
        <v>888.72115619389581</v>
      </c>
      <c r="N995" s="1">
        <f t="shared" ref="G995:N995" si="822">N993/$F995</f>
        <v>2151.8174398563733</v>
      </c>
    </row>
    <row r="996" spans="1:14" s="19" customFormat="1" x14ac:dyDescent="0.2">
      <c r="A996" s="3" t="s">
        <v>87</v>
      </c>
      <c r="B996" s="3" t="s">
        <v>651</v>
      </c>
      <c r="C996" s="17" t="s">
        <v>200</v>
      </c>
      <c r="D996" s="2" t="s">
        <v>199</v>
      </c>
      <c r="E996" s="17"/>
      <c r="F996" s="17"/>
      <c r="G996" s="18">
        <v>6.8535429098364666</v>
      </c>
      <c r="H996" s="18">
        <v>3.4826255236772353E-3</v>
      </c>
      <c r="I996" s="18">
        <v>0</v>
      </c>
      <c r="J996" s="18">
        <v>0.2473579827079127</v>
      </c>
      <c r="K996" s="18">
        <v>0</v>
      </c>
      <c r="L996" s="18">
        <v>0.51434311589978021</v>
      </c>
      <c r="M996" s="18">
        <v>5.3605759358519647</v>
      </c>
      <c r="N996" s="18">
        <f>(N993/IC!H993)*100</f>
        <v>12.979302569819801</v>
      </c>
    </row>
    <row r="997" spans="1:14" x14ac:dyDescent="0.2">
      <c r="A997" s="3" t="s">
        <v>87</v>
      </c>
      <c r="B997" s="3" t="s">
        <v>651</v>
      </c>
      <c r="C997" s="6"/>
      <c r="D997" s="6"/>
      <c r="E997" s="17"/>
      <c r="F997" s="17"/>
      <c r="G997" s="8"/>
      <c r="H997" s="8"/>
      <c r="I997" s="8"/>
      <c r="J997" s="8"/>
      <c r="K997" s="8"/>
      <c r="L997" s="8"/>
      <c r="M997" s="8"/>
      <c r="N997" s="8"/>
    </row>
    <row r="998" spans="1:14" x14ac:dyDescent="0.2">
      <c r="A998" s="11" t="s">
        <v>23</v>
      </c>
      <c r="B998" s="11" t="s">
        <v>652</v>
      </c>
      <c r="C998" s="12"/>
      <c r="D998" s="7" t="s">
        <v>233</v>
      </c>
      <c r="E998" s="20" t="s">
        <v>240</v>
      </c>
      <c r="F998" s="20"/>
      <c r="G998" s="13"/>
      <c r="H998" s="13"/>
      <c r="I998" s="13"/>
      <c r="J998" s="13"/>
      <c r="K998" s="13"/>
      <c r="L998" s="13"/>
      <c r="M998" s="13"/>
      <c r="N998" s="13"/>
    </row>
    <row r="999" spans="1:14" s="16" customFormat="1" ht="15" x14ac:dyDescent="0.25">
      <c r="A999" s="3" t="s">
        <v>23</v>
      </c>
      <c r="B999" s="3" t="s">
        <v>652</v>
      </c>
      <c r="C999" s="14" t="s">
        <v>201</v>
      </c>
      <c r="D999" s="15" t="s">
        <v>202</v>
      </c>
      <c r="G999" s="1">
        <v>26950448.43</v>
      </c>
      <c r="H999" s="1">
        <v>123008</v>
      </c>
      <c r="I999" s="1">
        <v>2174920.8199999998</v>
      </c>
      <c r="J999" s="1">
        <v>52859.86</v>
      </c>
      <c r="K999" s="1">
        <v>118086.39</v>
      </c>
      <c r="L999" s="1">
        <v>511512.92</v>
      </c>
      <c r="M999" s="1">
        <v>3719218.18</v>
      </c>
      <c r="N999" s="1">
        <f t="shared" ref="N999" si="823">SUM(G999:M999)</f>
        <v>33650054.600000001</v>
      </c>
    </row>
    <row r="1000" spans="1:14" ht="15" x14ac:dyDescent="0.25">
      <c r="A1000" s="3" t="s">
        <v>23</v>
      </c>
      <c r="B1000" s="3" t="s">
        <v>652</v>
      </c>
      <c r="C1000" s="6" t="s">
        <v>201</v>
      </c>
      <c r="D1000" s="6" t="s">
        <v>697</v>
      </c>
      <c r="E1000" s="17"/>
      <c r="F1000" s="17">
        <v>8025.4</v>
      </c>
      <c r="G1000" s="8">
        <v>3358.1439467191667</v>
      </c>
      <c r="H1000" s="8">
        <v>15.327335709123533</v>
      </c>
      <c r="I1000" s="8">
        <v>271.0046626959404</v>
      </c>
      <c r="J1000" s="8">
        <v>6.5865701398061161</v>
      </c>
      <c r="K1000" s="8">
        <v>14.714081541106985</v>
      </c>
      <c r="L1000" s="8">
        <v>63.736750816158697</v>
      </c>
      <c r="M1000" s="8">
        <v>463.4308794577218</v>
      </c>
      <c r="N1000" s="1">
        <f t="shared" ref="G1000:N1000" si="824">N999/$F1000</f>
        <v>4192.9442270790241</v>
      </c>
    </row>
    <row r="1001" spans="1:14" ht="15" x14ac:dyDescent="0.25">
      <c r="A1001" s="3" t="str">
        <f>A1000</f>
        <v>3100</v>
      </c>
      <c r="B1001" s="3" t="str">
        <f t="shared" ref="B1001" si="825">B1000</f>
        <v>WELDWINDSOR RE-4</v>
      </c>
      <c r="C1001" s="6" t="str">
        <f t="shared" ref="C1001" si="826">C1000</f>
        <v xml:space="preserve">$ </v>
      </c>
      <c r="D1001" s="6" t="s">
        <v>698</v>
      </c>
      <c r="F1001" s="17">
        <v>8228</v>
      </c>
      <c r="G1001" s="8">
        <v>3275.4555700048613</v>
      </c>
      <c r="H1001" s="8">
        <v>14.949927078269324</v>
      </c>
      <c r="I1001" s="8">
        <v>264.33165046183763</v>
      </c>
      <c r="J1001" s="8">
        <v>6.4243874574623234</v>
      </c>
      <c r="K1001" s="8">
        <v>14.351773213417598</v>
      </c>
      <c r="L1001" s="8">
        <v>62.167345649003401</v>
      </c>
      <c r="M1001" s="8">
        <v>452.01971074380168</v>
      </c>
      <c r="N1001" s="1">
        <f t="shared" ref="G1001:N1001" si="827">N999/$F1001</f>
        <v>4089.7003646086537</v>
      </c>
    </row>
    <row r="1002" spans="1:14" s="19" customFormat="1" x14ac:dyDescent="0.2">
      <c r="A1002" s="3" t="s">
        <v>23</v>
      </c>
      <c r="B1002" s="3" t="s">
        <v>652</v>
      </c>
      <c r="C1002" s="17" t="s">
        <v>200</v>
      </c>
      <c r="D1002" s="2" t="s">
        <v>199</v>
      </c>
      <c r="E1002" s="17"/>
      <c r="F1002" s="17"/>
      <c r="G1002" s="18">
        <v>19.931446093916918</v>
      </c>
      <c r="H1002" s="18">
        <v>9.0971670749321651E-2</v>
      </c>
      <c r="I1002" s="18">
        <v>1.6084822185783416</v>
      </c>
      <c r="J1002" s="18">
        <v>3.9092984031731573E-2</v>
      </c>
      <c r="K1002" s="18">
        <v>8.7331849888267338E-2</v>
      </c>
      <c r="L1002" s="18">
        <v>0.37829397228037281</v>
      </c>
      <c r="M1002" s="18">
        <v>2.7505811956608621</v>
      </c>
      <c r="N1002" s="18">
        <f>(N999/IC!H999)*100</f>
        <v>24.886199985105819</v>
      </c>
    </row>
    <row r="1003" spans="1:14" x14ac:dyDescent="0.2">
      <c r="A1003" s="3" t="s">
        <v>23</v>
      </c>
      <c r="B1003" s="3" t="s">
        <v>652</v>
      </c>
      <c r="C1003" s="6"/>
      <c r="D1003" s="6"/>
      <c r="E1003" s="17"/>
      <c r="F1003" s="17"/>
      <c r="G1003" s="8"/>
      <c r="H1003" s="8"/>
      <c r="I1003" s="8"/>
      <c r="J1003" s="8"/>
      <c r="K1003" s="8"/>
      <c r="L1003" s="8"/>
      <c r="M1003" s="8"/>
      <c r="N1003" s="8"/>
    </row>
    <row r="1004" spans="1:14" x14ac:dyDescent="0.2">
      <c r="A1004" s="11" t="s">
        <v>31</v>
      </c>
      <c r="B1004" s="11" t="s">
        <v>653</v>
      </c>
      <c r="C1004" s="12"/>
      <c r="D1004" s="7" t="s">
        <v>233</v>
      </c>
      <c r="E1004" s="20" t="s">
        <v>239</v>
      </c>
      <c r="F1004" s="20"/>
      <c r="G1004" s="13"/>
      <c r="H1004" s="13"/>
      <c r="I1004" s="13"/>
      <c r="J1004" s="13"/>
      <c r="K1004" s="13"/>
      <c r="L1004" s="13"/>
      <c r="M1004" s="13"/>
      <c r="N1004" s="13"/>
    </row>
    <row r="1005" spans="1:14" s="16" customFormat="1" ht="15" x14ac:dyDescent="0.25">
      <c r="A1005" s="3" t="s">
        <v>31</v>
      </c>
      <c r="B1005" s="3" t="s">
        <v>653</v>
      </c>
      <c r="C1005" s="14" t="s">
        <v>201</v>
      </c>
      <c r="D1005" s="15" t="s">
        <v>202</v>
      </c>
      <c r="G1005" s="1">
        <v>20581765.039999999</v>
      </c>
      <c r="H1005" s="1">
        <v>147272</v>
      </c>
      <c r="I1005" s="1">
        <v>1373751.36</v>
      </c>
      <c r="J1005" s="1">
        <v>12686.720000000001</v>
      </c>
      <c r="K1005" s="1">
        <v>78005.429999999993</v>
      </c>
      <c r="L1005" s="1">
        <v>276944.38</v>
      </c>
      <c r="M1005" s="1">
        <v>13844599.410000002</v>
      </c>
      <c r="N1005" s="1">
        <f t="shared" ref="N1005" si="828">SUM(G1005:M1005)</f>
        <v>36315024.339999996</v>
      </c>
    </row>
    <row r="1006" spans="1:14" ht="15" x14ac:dyDescent="0.25">
      <c r="A1006" s="3" t="s">
        <v>31</v>
      </c>
      <c r="B1006" s="3" t="s">
        <v>653</v>
      </c>
      <c r="C1006" s="6" t="s">
        <v>201</v>
      </c>
      <c r="D1006" s="6" t="s">
        <v>697</v>
      </c>
      <c r="E1006" s="17"/>
      <c r="F1006" s="17">
        <v>3790.5</v>
      </c>
      <c r="G1006" s="8">
        <v>5429.8285292177807</v>
      </c>
      <c r="H1006" s="8">
        <v>38.852921778129534</v>
      </c>
      <c r="I1006" s="8">
        <v>362.41956470122676</v>
      </c>
      <c r="J1006" s="8">
        <v>3.3469779712438994</v>
      </c>
      <c r="K1006" s="8">
        <v>20.579192718638701</v>
      </c>
      <c r="L1006" s="8">
        <v>73.062756892230581</v>
      </c>
      <c r="M1006" s="8">
        <v>3652.4467510882473</v>
      </c>
      <c r="N1006" s="1">
        <f t="shared" ref="G1006:N1006" si="829">N1005/$F1006</f>
        <v>9580.5366943674962</v>
      </c>
    </row>
    <row r="1007" spans="1:14" ht="15" x14ac:dyDescent="0.25">
      <c r="A1007" s="3" t="str">
        <f>A1006</f>
        <v>3110</v>
      </c>
      <c r="B1007" s="3" t="str">
        <f t="shared" ref="B1007" si="830">B1006</f>
        <v>WELDJOHNSTOWN-MI</v>
      </c>
      <c r="C1007" s="6" t="str">
        <f t="shared" ref="C1007" si="831">C1006</f>
        <v xml:space="preserve">$ </v>
      </c>
      <c r="D1007" s="6" t="s">
        <v>698</v>
      </c>
      <c r="F1007" s="17">
        <v>3869</v>
      </c>
      <c r="G1007" s="8">
        <v>5319.6601292323594</v>
      </c>
      <c r="H1007" s="8">
        <v>38.064616179891445</v>
      </c>
      <c r="I1007" s="8">
        <v>355.06626001550791</v>
      </c>
      <c r="J1007" s="8">
        <v>3.2790695270095633</v>
      </c>
      <c r="K1007" s="8">
        <v>20.161651589558023</v>
      </c>
      <c r="L1007" s="8">
        <v>71.580351512018609</v>
      </c>
      <c r="M1007" s="8">
        <v>3578.3405040062034</v>
      </c>
      <c r="N1007" s="1">
        <f t="shared" ref="G1007:N1007" si="832">N1005/$F1007</f>
        <v>9386.1525820625466</v>
      </c>
    </row>
    <row r="1008" spans="1:14" s="19" customFormat="1" x14ac:dyDescent="0.2">
      <c r="A1008" s="3" t="s">
        <v>31</v>
      </c>
      <c r="B1008" s="3" t="s">
        <v>653</v>
      </c>
      <c r="C1008" s="17" t="s">
        <v>200</v>
      </c>
      <c r="D1008" s="2" t="s">
        <v>199</v>
      </c>
      <c r="E1008" s="17"/>
      <c r="F1008" s="17"/>
      <c r="G1008" s="18">
        <v>26.249749835861277</v>
      </c>
      <c r="H1008" s="18">
        <v>0.18782903945865675</v>
      </c>
      <c r="I1008" s="18">
        <v>1.7520669129489881</v>
      </c>
      <c r="J1008" s="18">
        <v>1.6180498882889686E-2</v>
      </c>
      <c r="K1008" s="18">
        <v>9.9487241223446987E-2</v>
      </c>
      <c r="L1008" s="18">
        <v>0.35321172306258641</v>
      </c>
      <c r="M1008" s="18">
        <v>17.657245157736611</v>
      </c>
      <c r="N1008" s="18">
        <f>(N1005/IC!H1005)*100</f>
        <v>46.315770409174448</v>
      </c>
    </row>
    <row r="1009" spans="1:14" x14ac:dyDescent="0.2">
      <c r="A1009" s="3" t="s">
        <v>31</v>
      </c>
      <c r="B1009" s="3" t="s">
        <v>653</v>
      </c>
      <c r="C1009" s="6"/>
      <c r="D1009" s="6"/>
      <c r="E1009" s="17"/>
      <c r="F1009" s="17"/>
      <c r="G1009" s="8"/>
      <c r="H1009" s="8"/>
      <c r="I1009" s="8"/>
      <c r="J1009" s="8"/>
      <c r="K1009" s="8"/>
      <c r="L1009" s="8"/>
      <c r="M1009" s="8"/>
      <c r="N1009" s="8"/>
    </row>
    <row r="1010" spans="1:14" x14ac:dyDescent="0.2">
      <c r="A1010" s="11" t="s">
        <v>173</v>
      </c>
      <c r="B1010" s="11" t="s">
        <v>654</v>
      </c>
      <c r="C1010" s="12"/>
      <c r="D1010" s="7" t="s">
        <v>233</v>
      </c>
      <c r="E1010" s="20" t="s">
        <v>238</v>
      </c>
      <c r="F1010" s="20"/>
      <c r="G1010" s="13"/>
      <c r="H1010" s="13"/>
      <c r="I1010" s="13"/>
      <c r="J1010" s="13"/>
      <c r="K1010" s="13"/>
      <c r="L1010" s="13"/>
      <c r="M1010" s="13"/>
      <c r="N1010" s="13"/>
    </row>
    <row r="1011" spans="1:14" s="16" customFormat="1" ht="15" x14ac:dyDescent="0.25">
      <c r="A1011" s="3" t="s">
        <v>173</v>
      </c>
      <c r="B1011" s="3" t="s">
        <v>654</v>
      </c>
      <c r="C1011" s="14" t="s">
        <v>201</v>
      </c>
      <c r="D1011" s="15" t="s">
        <v>202</v>
      </c>
      <c r="G1011" s="1">
        <v>143217719.94</v>
      </c>
      <c r="H1011" s="1">
        <v>118604</v>
      </c>
      <c r="I1011" s="1">
        <v>6915166.5700000003</v>
      </c>
      <c r="J1011" s="1">
        <v>1168698.76</v>
      </c>
      <c r="K1011" s="1">
        <v>256083.88</v>
      </c>
      <c r="L1011" s="1">
        <v>1026835.54</v>
      </c>
      <c r="M1011" s="1">
        <v>16893507.660000004</v>
      </c>
      <c r="N1011" s="1">
        <f t="shared" ref="N1011" si="833">SUM(G1011:M1011)</f>
        <v>169596616.34999996</v>
      </c>
    </row>
    <row r="1012" spans="1:14" ht="15" x14ac:dyDescent="0.25">
      <c r="A1012" s="3" t="s">
        <v>173</v>
      </c>
      <c r="B1012" s="3" t="s">
        <v>654</v>
      </c>
      <c r="C1012" s="6" t="s">
        <v>201</v>
      </c>
      <c r="D1012" s="6" t="s">
        <v>697</v>
      </c>
      <c r="E1012" s="17"/>
      <c r="F1012" s="17">
        <v>22333.9</v>
      </c>
      <c r="G1012" s="8">
        <v>6412.5710216307943</v>
      </c>
      <c r="H1012" s="8">
        <v>5.3104921218416843</v>
      </c>
      <c r="I1012" s="8">
        <v>309.62646783589071</v>
      </c>
      <c r="J1012" s="8">
        <v>52.328467486645856</v>
      </c>
      <c r="K1012" s="8">
        <v>11.466151455858583</v>
      </c>
      <c r="L1012" s="8">
        <v>45.976544177237294</v>
      </c>
      <c r="M1012" s="8">
        <v>756.40652371507008</v>
      </c>
      <c r="N1012" s="1">
        <f t="shared" ref="G1012:N1012" si="834">N1011/$F1012</f>
        <v>7593.6856684233362</v>
      </c>
    </row>
    <row r="1013" spans="1:14" ht="15" x14ac:dyDescent="0.25">
      <c r="A1013" s="3" t="str">
        <f>A1012</f>
        <v>3120</v>
      </c>
      <c r="B1013" s="3" t="str">
        <f t="shared" ref="B1013" si="835">B1012</f>
        <v>WELDGREELEY 6</v>
      </c>
      <c r="C1013" s="6" t="str">
        <f t="shared" ref="C1013" si="836">C1012</f>
        <v xml:space="preserve">$ </v>
      </c>
      <c r="D1013" s="6" t="s">
        <v>698</v>
      </c>
      <c r="F1013" s="17">
        <v>22373</v>
      </c>
      <c r="G1013" s="8">
        <v>6401.3641415992488</v>
      </c>
      <c r="H1013" s="8">
        <v>5.3012112814553261</v>
      </c>
      <c r="I1013" s="8">
        <v>309.08535153980245</v>
      </c>
      <c r="J1013" s="8">
        <v>52.237016046127032</v>
      </c>
      <c r="K1013" s="8">
        <v>11.446112725159791</v>
      </c>
      <c r="L1013" s="8">
        <v>45.896193626245925</v>
      </c>
      <c r="M1013" s="8">
        <v>755.08459571805315</v>
      </c>
      <c r="N1013" s="1">
        <f t="shared" ref="G1013:N1013" si="837">N1011/$F1013</f>
        <v>7580.414622536091</v>
      </c>
    </row>
    <row r="1014" spans="1:14" s="19" customFormat="1" x14ac:dyDescent="0.2">
      <c r="A1014" s="3" t="s">
        <v>173</v>
      </c>
      <c r="B1014" s="3" t="s">
        <v>654</v>
      </c>
      <c r="C1014" s="17" t="s">
        <v>200</v>
      </c>
      <c r="D1014" s="2" t="s">
        <v>199</v>
      </c>
      <c r="E1014" s="17"/>
      <c r="F1014" s="17"/>
      <c r="G1014" s="18">
        <v>36.245185974425695</v>
      </c>
      <c r="H1014" s="18">
        <v>3.001600667230106E-2</v>
      </c>
      <c r="I1014" s="18">
        <v>1.7500732345046814</v>
      </c>
      <c r="J1014" s="18">
        <v>0.29577138863840996</v>
      </c>
      <c r="K1014" s="18">
        <v>6.4809074320838628E-2</v>
      </c>
      <c r="L1014" s="18">
        <v>0.25986899615523812</v>
      </c>
      <c r="M1014" s="18">
        <v>4.2753670925190486</v>
      </c>
      <c r="N1014" s="18">
        <f>(N1011/IC!H1011)*100</f>
        <v>42.921091767236199</v>
      </c>
    </row>
    <row r="1015" spans="1:14" x14ac:dyDescent="0.2">
      <c r="A1015" s="3" t="s">
        <v>173</v>
      </c>
      <c r="B1015" s="3" t="s">
        <v>654</v>
      </c>
      <c r="C1015" s="6"/>
      <c r="D1015" s="6"/>
      <c r="E1015" s="17"/>
      <c r="F1015" s="17"/>
      <c r="G1015" s="8"/>
      <c r="H1015" s="8"/>
      <c r="I1015" s="8"/>
      <c r="J1015" s="8"/>
      <c r="K1015" s="8"/>
      <c r="L1015" s="8"/>
      <c r="M1015" s="8"/>
      <c r="N1015" s="8"/>
    </row>
    <row r="1016" spans="1:14" x14ac:dyDescent="0.2">
      <c r="A1016" s="11" t="s">
        <v>65</v>
      </c>
      <c r="B1016" s="11" t="s">
        <v>655</v>
      </c>
      <c r="C1016" s="12"/>
      <c r="D1016" s="7" t="s">
        <v>233</v>
      </c>
      <c r="E1016" s="20" t="s">
        <v>237</v>
      </c>
      <c r="F1016" s="20"/>
      <c r="G1016" s="13"/>
      <c r="H1016" s="13"/>
      <c r="I1016" s="13"/>
      <c r="J1016" s="13"/>
      <c r="K1016" s="13"/>
      <c r="L1016" s="13"/>
      <c r="M1016" s="13"/>
      <c r="N1016" s="13"/>
    </row>
    <row r="1017" spans="1:14" s="16" customFormat="1" ht="15" x14ac:dyDescent="0.25">
      <c r="A1017" s="3" t="s">
        <v>65</v>
      </c>
      <c r="B1017" s="3" t="s">
        <v>655</v>
      </c>
      <c r="C1017" s="14" t="s">
        <v>201</v>
      </c>
      <c r="D1017" s="15" t="s">
        <v>202</v>
      </c>
      <c r="G1017" s="1">
        <v>352633.59999999998</v>
      </c>
      <c r="H1017" s="1">
        <v>121963</v>
      </c>
      <c r="I1017" s="1">
        <v>0</v>
      </c>
      <c r="J1017" s="1">
        <v>20064.740000000002</v>
      </c>
      <c r="K1017" s="1">
        <v>0</v>
      </c>
      <c r="L1017" s="1">
        <v>123482.39</v>
      </c>
      <c r="M1017" s="1">
        <v>-168469.15000000014</v>
      </c>
      <c r="N1017" s="1">
        <f t="shared" ref="N1017" si="838">SUM(G1017:M1017)</f>
        <v>449674.57999999984</v>
      </c>
    </row>
    <row r="1018" spans="1:14" ht="15" x14ac:dyDescent="0.25">
      <c r="A1018" s="3" t="s">
        <v>65</v>
      </c>
      <c r="B1018" s="3" t="s">
        <v>655</v>
      </c>
      <c r="C1018" s="6" t="s">
        <v>201</v>
      </c>
      <c r="D1018" s="6" t="s">
        <v>697</v>
      </c>
      <c r="E1018" s="17"/>
      <c r="F1018" s="17">
        <v>1135.5</v>
      </c>
      <c r="G1018" s="8">
        <v>310.55358872743284</v>
      </c>
      <c r="H1018" s="8">
        <v>107.40907089387935</v>
      </c>
      <c r="I1018" s="8">
        <v>0</v>
      </c>
      <c r="J1018" s="8">
        <v>17.670400704535449</v>
      </c>
      <c r="K1018" s="8">
        <v>0</v>
      </c>
      <c r="L1018" s="8">
        <v>108.74715103478644</v>
      </c>
      <c r="M1018" s="8">
        <v>-148.36560986349639</v>
      </c>
      <c r="N1018" s="1">
        <f t="shared" ref="G1018:N1018" si="839">N1017/$F1018</f>
        <v>396.01460149713768</v>
      </c>
    </row>
    <row r="1019" spans="1:14" ht="15" x14ac:dyDescent="0.25">
      <c r="A1019" s="3" t="str">
        <f>A1018</f>
        <v>3130</v>
      </c>
      <c r="B1019" s="3" t="str">
        <f t="shared" ref="B1019" si="840">B1018</f>
        <v>WELDPLATTE VALLE</v>
      </c>
      <c r="C1019" s="6" t="str">
        <f t="shared" ref="C1019" si="841">C1018</f>
        <v xml:space="preserve">$ </v>
      </c>
      <c r="D1019" s="6" t="s">
        <v>698</v>
      </c>
      <c r="F1019" s="17">
        <v>1094</v>
      </c>
      <c r="G1019" s="8">
        <v>322.3341864716636</v>
      </c>
      <c r="H1019" s="8">
        <v>111.48354661791591</v>
      </c>
      <c r="I1019" s="8">
        <v>0</v>
      </c>
      <c r="J1019" s="8">
        <v>18.340712979890313</v>
      </c>
      <c r="K1019" s="8">
        <v>0</v>
      </c>
      <c r="L1019" s="8">
        <v>112.87238574040219</v>
      </c>
      <c r="M1019" s="8">
        <v>-153.99373857404035</v>
      </c>
      <c r="N1019" s="1">
        <f t="shared" ref="G1019:N1019" si="842">N1017/$F1019</f>
        <v>411.03709323583166</v>
      </c>
    </row>
    <row r="1020" spans="1:14" s="19" customFormat="1" x14ac:dyDescent="0.2">
      <c r="A1020" s="3" t="s">
        <v>65</v>
      </c>
      <c r="B1020" s="3" t="s">
        <v>655</v>
      </c>
      <c r="C1020" s="17" t="s">
        <v>200</v>
      </c>
      <c r="D1020" s="2" t="s">
        <v>199</v>
      </c>
      <c r="E1020" s="17"/>
      <c r="F1020" s="17"/>
      <c r="G1020" s="18">
        <v>1.316327754346589</v>
      </c>
      <c r="H1020" s="18">
        <v>0.45526938415219942</v>
      </c>
      <c r="I1020" s="18">
        <v>0</v>
      </c>
      <c r="J1020" s="18">
        <v>7.4898631740560689E-2</v>
      </c>
      <c r="K1020" s="18">
        <v>0</v>
      </c>
      <c r="L1020" s="18">
        <v>0.46094103661718477</v>
      </c>
      <c r="M1020" s="18">
        <v>-0.62886978976529417</v>
      </c>
      <c r="N1020" s="18">
        <f>(N1017/IC!H1017)*100</f>
        <v>1.6785670170912397</v>
      </c>
    </row>
    <row r="1021" spans="1:14" x14ac:dyDescent="0.2">
      <c r="A1021" s="3" t="s">
        <v>65</v>
      </c>
      <c r="B1021" s="3" t="s">
        <v>655</v>
      </c>
      <c r="C1021" s="6"/>
      <c r="D1021" s="6"/>
      <c r="E1021" s="17"/>
      <c r="F1021" s="17"/>
      <c r="G1021" s="8"/>
      <c r="H1021" s="8"/>
      <c r="I1021" s="8"/>
      <c r="J1021" s="8"/>
      <c r="K1021" s="8"/>
      <c r="L1021" s="8"/>
      <c r="M1021" s="8"/>
      <c r="N1021" s="8"/>
    </row>
    <row r="1022" spans="1:14" x14ac:dyDescent="0.2">
      <c r="A1022" s="21" t="s">
        <v>99</v>
      </c>
      <c r="B1022" s="11" t="s">
        <v>656</v>
      </c>
      <c r="C1022" s="12"/>
      <c r="D1022" s="7" t="s">
        <v>233</v>
      </c>
      <c r="E1022" s="20" t="s">
        <v>715</v>
      </c>
      <c r="F1022" s="20"/>
      <c r="G1022" s="13"/>
      <c r="H1022" s="13"/>
      <c r="I1022" s="13"/>
      <c r="J1022" s="13"/>
      <c r="K1022" s="13"/>
      <c r="L1022" s="13"/>
      <c r="M1022" s="13"/>
      <c r="N1022" s="13"/>
    </row>
    <row r="1023" spans="1:14" s="16" customFormat="1" ht="15" x14ac:dyDescent="0.25">
      <c r="A1023" s="21" t="s">
        <v>99</v>
      </c>
      <c r="B1023" s="3" t="s">
        <v>656</v>
      </c>
      <c r="C1023" s="14" t="s">
        <v>201</v>
      </c>
      <c r="D1023" s="15" t="s">
        <v>202</v>
      </c>
      <c r="G1023" s="1">
        <v>4279055.0199999996</v>
      </c>
      <c r="H1023" s="1">
        <v>23383</v>
      </c>
      <c r="I1023" s="1">
        <v>1588210.05</v>
      </c>
      <c r="J1023" s="1">
        <v>118450.94</v>
      </c>
      <c r="K1023" s="1">
        <v>84426.87</v>
      </c>
      <c r="L1023" s="1">
        <v>243254.49</v>
      </c>
      <c r="M1023" s="1">
        <v>2254599.92</v>
      </c>
      <c r="N1023" s="1">
        <f t="shared" ref="N1023" si="843">SUM(G1023:M1023)</f>
        <v>8591380.2899999991</v>
      </c>
    </row>
    <row r="1024" spans="1:14" ht="15" x14ac:dyDescent="0.25">
      <c r="A1024" s="21" t="s">
        <v>99</v>
      </c>
      <c r="B1024" s="3" t="s">
        <v>656</v>
      </c>
      <c r="C1024" s="6" t="s">
        <v>201</v>
      </c>
      <c r="D1024" s="6" t="s">
        <v>697</v>
      </c>
      <c r="E1024" s="17"/>
      <c r="F1024" s="17">
        <v>2397.5</v>
      </c>
      <c r="G1024" s="8">
        <v>1784.7987570385817</v>
      </c>
      <c r="H1024" s="8">
        <v>9.7530761209593333</v>
      </c>
      <c r="I1024" s="8">
        <v>662.44423357664232</v>
      </c>
      <c r="J1024" s="8">
        <v>49.406022940563091</v>
      </c>
      <c r="K1024" s="8">
        <v>35.214544316996871</v>
      </c>
      <c r="L1024" s="8">
        <v>101.4617267987487</v>
      </c>
      <c r="M1024" s="8">
        <v>940.3962127215849</v>
      </c>
      <c r="N1024" s="1">
        <f t="shared" ref="G1024:N1024" si="844">N1023/$F1024</f>
        <v>3583.4745735140768</v>
      </c>
    </row>
    <row r="1025" spans="1:14" ht="15" x14ac:dyDescent="0.25">
      <c r="A1025" s="3" t="str">
        <f>A1024</f>
        <v>3140</v>
      </c>
      <c r="B1025" s="3" t="str">
        <f t="shared" ref="B1025" si="845">B1024</f>
        <v xml:space="preserve">WELDWELD COUNTY </v>
      </c>
      <c r="C1025" s="6" t="str">
        <f t="shared" ref="C1025" si="846">C1024</f>
        <v xml:space="preserve">$ </v>
      </c>
      <c r="D1025" s="6" t="s">
        <v>698</v>
      </c>
      <c r="F1025" s="17">
        <v>2522</v>
      </c>
      <c r="G1025" s="8">
        <v>1696.6911260904042</v>
      </c>
      <c r="H1025" s="8">
        <v>9.2716098334655044</v>
      </c>
      <c r="I1025" s="8">
        <v>629.74228786677247</v>
      </c>
      <c r="J1025" s="8">
        <v>46.967065820777165</v>
      </c>
      <c r="K1025" s="8">
        <v>33.476157811260904</v>
      </c>
      <c r="L1025" s="8">
        <v>96.453009516256941</v>
      </c>
      <c r="M1025" s="8">
        <v>893.97300555114987</v>
      </c>
      <c r="N1025" s="1">
        <f t="shared" ref="G1025:N1025" si="847">N1023/$F1025</f>
        <v>3406.5742624900868</v>
      </c>
    </row>
    <row r="1026" spans="1:14" s="19" customFormat="1" x14ac:dyDescent="0.2">
      <c r="A1026" s="21" t="s">
        <v>99</v>
      </c>
      <c r="B1026" s="3" t="s">
        <v>656</v>
      </c>
      <c r="C1026" s="17" t="s">
        <v>200</v>
      </c>
      <c r="D1026" s="2" t="s">
        <v>199</v>
      </c>
      <c r="E1026" s="17"/>
      <c r="F1026" s="17"/>
      <c r="G1026" s="18">
        <v>9.8254324792192769</v>
      </c>
      <c r="H1026" s="18">
        <v>5.3691314224228966E-2</v>
      </c>
      <c r="I1026" s="18">
        <v>3.6467983085416074</v>
      </c>
      <c r="J1026" s="18">
        <v>0.27198334857354883</v>
      </c>
      <c r="K1026" s="18">
        <v>0.19385834179267541</v>
      </c>
      <c r="L1026" s="18">
        <v>0.55855336180321447</v>
      </c>
      <c r="M1026" s="18">
        <v>5.1769419131266945</v>
      </c>
      <c r="N1026" s="18">
        <f>(N1023/IC!H1023)*100</f>
        <v>19.727259067281246</v>
      </c>
    </row>
    <row r="1027" spans="1:14" x14ac:dyDescent="0.2">
      <c r="A1027" s="21" t="s">
        <v>99</v>
      </c>
      <c r="B1027" s="3" t="s">
        <v>656</v>
      </c>
      <c r="C1027" s="6"/>
      <c r="D1027" s="6"/>
      <c r="E1027" s="17"/>
      <c r="F1027" s="17"/>
      <c r="G1027" s="8"/>
      <c r="H1027" s="8"/>
      <c r="I1027" s="8"/>
      <c r="J1027" s="8"/>
      <c r="K1027" s="8"/>
      <c r="L1027" s="8"/>
      <c r="M1027" s="8"/>
      <c r="N1027" s="8"/>
    </row>
    <row r="1028" spans="1:14" x14ac:dyDescent="0.2">
      <c r="A1028" s="11" t="s">
        <v>172</v>
      </c>
      <c r="B1028" s="11" t="s">
        <v>657</v>
      </c>
      <c r="C1028" s="12"/>
      <c r="D1028" s="7" t="s">
        <v>233</v>
      </c>
      <c r="E1028" s="20" t="s">
        <v>236</v>
      </c>
      <c r="F1028" s="20"/>
      <c r="G1028" s="13"/>
      <c r="H1028" s="13"/>
      <c r="I1028" s="13"/>
      <c r="J1028" s="13"/>
      <c r="K1028" s="13"/>
      <c r="L1028" s="13"/>
      <c r="M1028" s="13"/>
      <c r="N1028" s="13"/>
    </row>
    <row r="1029" spans="1:14" s="16" customFormat="1" ht="15" x14ac:dyDescent="0.25">
      <c r="A1029" s="3" t="s">
        <v>172</v>
      </c>
      <c r="B1029" s="3" t="s">
        <v>657</v>
      </c>
      <c r="C1029" s="14" t="s">
        <v>201</v>
      </c>
      <c r="D1029" s="15" t="s">
        <v>202</v>
      </c>
      <c r="G1029" s="1">
        <v>490069.12</v>
      </c>
      <c r="H1029" s="1">
        <v>46371</v>
      </c>
      <c r="I1029" s="1">
        <v>0</v>
      </c>
      <c r="J1029" s="1">
        <v>28432.82</v>
      </c>
      <c r="K1029" s="1">
        <v>0</v>
      </c>
      <c r="L1029" s="1">
        <v>140943.26999999999</v>
      </c>
      <c r="M1029" s="1">
        <v>844931.6100000001</v>
      </c>
      <c r="N1029" s="1">
        <f t="shared" ref="N1029" si="848">SUM(G1029:M1029)</f>
        <v>1550747.82</v>
      </c>
    </row>
    <row r="1030" spans="1:14" ht="15" x14ac:dyDescent="0.25">
      <c r="A1030" s="3" t="s">
        <v>172</v>
      </c>
      <c r="B1030" s="3" t="s">
        <v>657</v>
      </c>
      <c r="C1030" s="6" t="s">
        <v>201</v>
      </c>
      <c r="D1030" s="6" t="s">
        <v>697</v>
      </c>
      <c r="E1030" s="17"/>
      <c r="F1030" s="17">
        <v>1033</v>
      </c>
      <c r="G1030" s="8">
        <v>474.41347531461764</v>
      </c>
      <c r="H1030" s="8">
        <v>44.889641819941914</v>
      </c>
      <c r="I1030" s="8">
        <v>0</v>
      </c>
      <c r="J1030" s="8">
        <v>27.524511132623427</v>
      </c>
      <c r="K1030" s="8">
        <v>0</v>
      </c>
      <c r="L1030" s="8">
        <v>136.44072604065826</v>
      </c>
      <c r="M1030" s="8">
        <v>817.93960309777356</v>
      </c>
      <c r="N1030" s="1">
        <f t="shared" ref="G1030:N1030" si="849">N1029/$F1030</f>
        <v>1501.2079574056147</v>
      </c>
    </row>
    <row r="1031" spans="1:14" ht="15" x14ac:dyDescent="0.25">
      <c r="A1031" s="3" t="str">
        <f>A1030</f>
        <v>3145</v>
      </c>
      <c r="B1031" s="3" t="str">
        <f t="shared" ref="B1031" si="850">B1030</f>
        <v>WELDAULT-HIGHLAN</v>
      </c>
      <c r="C1031" s="6" t="str">
        <f t="shared" ref="C1031" si="851">C1030</f>
        <v xml:space="preserve">$ </v>
      </c>
      <c r="D1031" s="6" t="s">
        <v>698</v>
      </c>
      <c r="F1031" s="17">
        <v>993</v>
      </c>
      <c r="G1031" s="8">
        <v>493.52378650553879</v>
      </c>
      <c r="H1031" s="8">
        <v>46.697885196374621</v>
      </c>
      <c r="I1031" s="8">
        <v>0</v>
      </c>
      <c r="J1031" s="8">
        <v>28.633252769385699</v>
      </c>
      <c r="K1031" s="8">
        <v>0</v>
      </c>
      <c r="L1031" s="8">
        <v>141.93682779456194</v>
      </c>
      <c r="M1031" s="8">
        <v>850.88782477341397</v>
      </c>
      <c r="N1031" s="1">
        <f t="shared" ref="G1031:N1031" si="852">N1029/$F1031</f>
        <v>1561.679577039275</v>
      </c>
    </row>
    <row r="1032" spans="1:14" s="19" customFormat="1" x14ac:dyDescent="0.2">
      <c r="A1032" s="3" t="s">
        <v>172</v>
      </c>
      <c r="B1032" s="3" t="s">
        <v>657</v>
      </c>
      <c r="C1032" s="17" t="s">
        <v>200</v>
      </c>
      <c r="D1032" s="2" t="s">
        <v>199</v>
      </c>
      <c r="E1032" s="17"/>
      <c r="F1032" s="17"/>
      <c r="G1032" s="18">
        <v>3.1629743380487145</v>
      </c>
      <c r="H1032" s="18">
        <v>0.29928489073063197</v>
      </c>
      <c r="I1032" s="18">
        <v>0</v>
      </c>
      <c r="J1032" s="18">
        <v>0.18350937928584088</v>
      </c>
      <c r="K1032" s="18">
        <v>0</v>
      </c>
      <c r="L1032" s="18">
        <v>0.90966748961997712</v>
      </c>
      <c r="M1032" s="18">
        <v>5.4533062598112387</v>
      </c>
      <c r="N1032" s="18">
        <f>(N1029/IC!H1029)*100</f>
        <v>10.008742357496404</v>
      </c>
    </row>
    <row r="1033" spans="1:14" x14ac:dyDescent="0.2">
      <c r="A1033" s="3" t="s">
        <v>172</v>
      </c>
      <c r="B1033" s="3" t="s">
        <v>657</v>
      </c>
      <c r="C1033" s="6"/>
      <c r="D1033" s="6"/>
      <c r="E1033" s="17"/>
      <c r="F1033" s="17"/>
      <c r="G1033" s="8"/>
      <c r="H1033" s="8"/>
      <c r="I1033" s="8"/>
      <c r="J1033" s="8"/>
      <c r="K1033" s="8"/>
      <c r="L1033" s="8"/>
      <c r="M1033" s="8"/>
      <c r="N1033" s="8"/>
    </row>
    <row r="1034" spans="1:14" x14ac:dyDescent="0.2">
      <c r="A1034" s="11" t="s">
        <v>146</v>
      </c>
      <c r="B1034" s="11" t="s">
        <v>658</v>
      </c>
      <c r="C1034" s="12"/>
      <c r="D1034" s="7" t="s">
        <v>233</v>
      </c>
      <c r="E1034" s="20" t="s">
        <v>235</v>
      </c>
      <c r="F1034" s="20"/>
      <c r="G1034" s="13"/>
      <c r="H1034" s="13"/>
      <c r="I1034" s="13"/>
      <c r="J1034" s="13"/>
      <c r="K1034" s="13"/>
      <c r="L1034" s="13"/>
      <c r="M1034" s="13"/>
      <c r="N1034" s="13"/>
    </row>
    <row r="1035" spans="1:14" s="16" customFormat="1" ht="15" x14ac:dyDescent="0.25">
      <c r="A1035" s="3" t="s">
        <v>146</v>
      </c>
      <c r="B1035" s="3" t="s">
        <v>658</v>
      </c>
      <c r="C1035" s="14" t="s">
        <v>201</v>
      </c>
      <c r="D1035" s="15" t="s">
        <v>202</v>
      </c>
      <c r="G1035" s="1">
        <v>348601.85</v>
      </c>
      <c r="H1035" s="1">
        <v>29640</v>
      </c>
      <c r="I1035" s="1">
        <v>0</v>
      </c>
      <c r="J1035" s="1">
        <v>0</v>
      </c>
      <c r="K1035" s="1">
        <v>0</v>
      </c>
      <c r="L1035" s="1">
        <v>44167.97</v>
      </c>
      <c r="M1035" s="1">
        <v>-289669.7</v>
      </c>
      <c r="N1035" s="1">
        <f t="shared" ref="N1035" si="853">SUM(G1035:M1035)</f>
        <v>132740.11999999994</v>
      </c>
    </row>
    <row r="1036" spans="1:14" ht="15" x14ac:dyDescent="0.25">
      <c r="A1036" s="3" t="s">
        <v>146</v>
      </c>
      <c r="B1036" s="3" t="s">
        <v>658</v>
      </c>
      <c r="C1036" s="6" t="s">
        <v>201</v>
      </c>
      <c r="D1036" s="6" t="s">
        <v>697</v>
      </c>
      <c r="E1036" s="17"/>
      <c r="F1036" s="17">
        <v>177.8</v>
      </c>
      <c r="G1036" s="8">
        <v>1960.6403262092235</v>
      </c>
      <c r="H1036" s="8">
        <v>166.70416197975251</v>
      </c>
      <c r="I1036" s="8">
        <v>0</v>
      </c>
      <c r="J1036" s="8">
        <v>0</v>
      </c>
      <c r="K1036" s="8">
        <v>0</v>
      </c>
      <c r="L1036" s="8">
        <v>248.41377952755906</v>
      </c>
      <c r="M1036" s="8">
        <v>-1629.1884139482565</v>
      </c>
      <c r="N1036" s="1">
        <f t="shared" ref="G1036:N1036" si="854">N1035/$F1036</f>
        <v>746.56985376827856</v>
      </c>
    </row>
    <row r="1037" spans="1:14" ht="15" x14ac:dyDescent="0.25">
      <c r="A1037" s="3" t="str">
        <f>A1036</f>
        <v>3146</v>
      </c>
      <c r="B1037" s="3" t="str">
        <f t="shared" ref="B1037" si="855">B1036</f>
        <v>WELDBRIGGSDALE R</v>
      </c>
      <c r="C1037" s="6" t="str">
        <f t="shared" ref="C1037" si="856">C1036</f>
        <v xml:space="preserve">$ </v>
      </c>
      <c r="D1037" s="6" t="s">
        <v>698</v>
      </c>
      <c r="F1037" s="17">
        <v>177</v>
      </c>
      <c r="G1037" s="8">
        <v>1969.5019774011298</v>
      </c>
      <c r="H1037" s="8">
        <v>167.45762711864407</v>
      </c>
      <c r="I1037" s="8">
        <v>0</v>
      </c>
      <c r="J1037" s="8">
        <v>0</v>
      </c>
      <c r="K1037" s="8">
        <v>0</v>
      </c>
      <c r="L1037" s="8">
        <v>249.53655367231639</v>
      </c>
      <c r="M1037" s="8">
        <v>-1636.55197740113</v>
      </c>
      <c r="N1037" s="1">
        <f t="shared" ref="G1037:N1037" si="857">N1035/$F1037</f>
        <v>749.9441807909601</v>
      </c>
    </row>
    <row r="1038" spans="1:14" s="19" customFormat="1" x14ac:dyDescent="0.2">
      <c r="A1038" s="3" t="s">
        <v>146</v>
      </c>
      <c r="B1038" s="3" t="s">
        <v>658</v>
      </c>
      <c r="C1038" s="17" t="s">
        <v>200</v>
      </c>
      <c r="D1038" s="2" t="s">
        <v>199</v>
      </c>
      <c r="E1038" s="17"/>
      <c r="F1038" s="17"/>
      <c r="G1038" s="18">
        <v>6.8871669921293472</v>
      </c>
      <c r="H1038" s="18">
        <v>0.5855838964902621</v>
      </c>
      <c r="I1038" s="18">
        <v>0</v>
      </c>
      <c r="J1038" s="18">
        <v>0</v>
      </c>
      <c r="K1038" s="18">
        <v>0</v>
      </c>
      <c r="L1038" s="18">
        <v>0.87260634185779362</v>
      </c>
      <c r="M1038" s="18">
        <v>-5.7228715121850628</v>
      </c>
      <c r="N1038" s="18">
        <f>(N1035/IC!H1035)*100</f>
        <v>2.6224857182923391</v>
      </c>
    </row>
    <row r="1039" spans="1:14" x14ac:dyDescent="0.2">
      <c r="A1039" s="3" t="s">
        <v>146</v>
      </c>
      <c r="B1039" s="3" t="s">
        <v>658</v>
      </c>
      <c r="C1039" s="6"/>
      <c r="D1039" s="6"/>
      <c r="E1039" s="17"/>
      <c r="F1039" s="17"/>
      <c r="G1039" s="8"/>
      <c r="H1039" s="8"/>
      <c r="I1039" s="8"/>
      <c r="J1039" s="8"/>
      <c r="K1039" s="8"/>
      <c r="L1039" s="8"/>
      <c r="M1039" s="8"/>
      <c r="N1039" s="8"/>
    </row>
    <row r="1040" spans="1:14" x14ac:dyDescent="0.2">
      <c r="A1040" s="11" t="s">
        <v>69</v>
      </c>
      <c r="B1040" s="11" t="s">
        <v>659</v>
      </c>
      <c r="C1040" s="12"/>
      <c r="D1040" s="7" t="s">
        <v>233</v>
      </c>
      <c r="E1040" s="20" t="s">
        <v>234</v>
      </c>
      <c r="F1040" s="20"/>
      <c r="G1040" s="13"/>
      <c r="H1040" s="13"/>
      <c r="I1040" s="13"/>
      <c r="J1040" s="13"/>
      <c r="K1040" s="13"/>
      <c r="L1040" s="13"/>
      <c r="M1040" s="13"/>
      <c r="N1040" s="13"/>
    </row>
    <row r="1041" spans="1:14" s="16" customFormat="1" ht="15" x14ac:dyDescent="0.25">
      <c r="A1041" s="3" t="s">
        <v>69</v>
      </c>
      <c r="B1041" s="3" t="s">
        <v>659</v>
      </c>
      <c r="C1041" s="14" t="s">
        <v>201</v>
      </c>
      <c r="D1041" s="15" t="s">
        <v>202</v>
      </c>
      <c r="G1041" s="1">
        <v>278491.06</v>
      </c>
      <c r="H1041" s="1">
        <v>0</v>
      </c>
      <c r="I1041" s="1">
        <v>0</v>
      </c>
      <c r="J1041" s="1">
        <v>385.82</v>
      </c>
      <c r="K1041" s="1">
        <v>0</v>
      </c>
      <c r="L1041" s="1">
        <v>33582.050000000003</v>
      </c>
      <c r="M1041" s="1">
        <v>197849.97</v>
      </c>
      <c r="N1041" s="1">
        <f t="shared" ref="N1041" si="858">SUM(G1041:M1041)</f>
        <v>510308.9</v>
      </c>
    </row>
    <row r="1042" spans="1:14" ht="15" x14ac:dyDescent="0.25">
      <c r="A1042" s="3" t="s">
        <v>69</v>
      </c>
      <c r="B1042" s="3" t="s">
        <v>659</v>
      </c>
      <c r="C1042" s="6" t="s">
        <v>201</v>
      </c>
      <c r="D1042" s="6" t="s">
        <v>697</v>
      </c>
      <c r="E1042" s="17"/>
      <c r="F1042" s="17">
        <v>199.3</v>
      </c>
      <c r="G1042" s="8">
        <v>1397.3460110386352</v>
      </c>
      <c r="H1042" s="8">
        <v>0</v>
      </c>
      <c r="I1042" s="8">
        <v>0</v>
      </c>
      <c r="J1042" s="8">
        <v>1.9358755644756647</v>
      </c>
      <c r="K1042" s="8">
        <v>0</v>
      </c>
      <c r="L1042" s="8">
        <v>168.5</v>
      </c>
      <c r="M1042" s="8">
        <v>992.72438534872049</v>
      </c>
      <c r="N1042" s="1">
        <f t="shared" ref="G1042:N1042" si="859">N1041/$F1042</f>
        <v>2560.5062719518314</v>
      </c>
    </row>
    <row r="1043" spans="1:14" ht="15" x14ac:dyDescent="0.25">
      <c r="A1043" s="3" t="str">
        <f>A1042</f>
        <v>3147</v>
      </c>
      <c r="B1043" s="3" t="str">
        <f t="shared" ref="B1043" si="860">B1042</f>
        <v>WELDPRAIRIE RE-1</v>
      </c>
      <c r="C1043" s="6" t="str">
        <f t="shared" ref="C1043" si="861">C1042</f>
        <v xml:space="preserve">$ </v>
      </c>
      <c r="D1043" s="6" t="s">
        <v>698</v>
      </c>
      <c r="F1043" s="17">
        <v>189</v>
      </c>
      <c r="G1043" s="8">
        <v>1473.4976719576719</v>
      </c>
      <c r="H1043" s="8">
        <v>0</v>
      </c>
      <c r="I1043" s="8">
        <v>0</v>
      </c>
      <c r="J1043" s="8">
        <v>2.0413756613756613</v>
      </c>
      <c r="K1043" s="8">
        <v>0</v>
      </c>
      <c r="L1043" s="8">
        <v>177.68280423280424</v>
      </c>
      <c r="M1043" s="8">
        <v>1046.8252380952381</v>
      </c>
      <c r="N1043" s="1">
        <f t="shared" ref="G1043:N1043" si="862">N1041/$F1043</f>
        <v>2700.0470899470902</v>
      </c>
    </row>
    <row r="1044" spans="1:14" s="19" customFormat="1" x14ac:dyDescent="0.2">
      <c r="A1044" s="3" t="s">
        <v>69</v>
      </c>
      <c r="B1044" s="3" t="s">
        <v>659</v>
      </c>
      <c r="C1044" s="17" t="s">
        <v>200</v>
      </c>
      <c r="D1044" s="2" t="s">
        <v>199</v>
      </c>
      <c r="E1044" s="17"/>
      <c r="F1044" s="17"/>
      <c r="G1044" s="18">
        <v>6.7623194147187586</v>
      </c>
      <c r="H1044" s="18">
        <v>0</v>
      </c>
      <c r="I1044" s="18">
        <v>0</v>
      </c>
      <c r="J1044" s="18">
        <v>9.3684805414823401E-3</v>
      </c>
      <c r="K1044" s="18">
        <v>0</v>
      </c>
      <c r="L1044" s="18">
        <v>0.81543927730052124</v>
      </c>
      <c r="M1044" s="18">
        <v>4.8041926133374764</v>
      </c>
      <c r="N1044" s="18">
        <f>(N1041/IC!H1041)*100</f>
        <v>12.391319785898238</v>
      </c>
    </row>
    <row r="1045" spans="1:14" x14ac:dyDescent="0.2">
      <c r="A1045" s="3" t="s">
        <v>69</v>
      </c>
      <c r="B1045" s="3" t="s">
        <v>659</v>
      </c>
      <c r="C1045" s="6"/>
      <c r="D1045" s="6"/>
      <c r="E1045" s="17"/>
      <c r="F1045" s="17"/>
      <c r="G1045" s="8"/>
      <c r="H1045" s="8"/>
      <c r="I1045" s="8"/>
      <c r="J1045" s="8"/>
      <c r="K1045" s="8"/>
      <c r="L1045" s="8"/>
      <c r="M1045" s="8"/>
      <c r="N1045" s="8"/>
    </row>
    <row r="1046" spans="1:14" x14ac:dyDescent="0.2">
      <c r="A1046" s="11" t="s">
        <v>187</v>
      </c>
      <c r="B1046" s="11" t="s">
        <v>660</v>
      </c>
      <c r="C1046" s="12"/>
      <c r="D1046" s="7" t="s">
        <v>233</v>
      </c>
      <c r="E1046" s="20" t="s">
        <v>232</v>
      </c>
      <c r="F1046" s="20"/>
      <c r="G1046" s="13"/>
      <c r="H1046" s="13"/>
      <c r="I1046" s="13"/>
      <c r="J1046" s="13"/>
      <c r="K1046" s="13"/>
      <c r="L1046" s="13"/>
      <c r="M1046" s="13"/>
      <c r="N1046" s="13"/>
    </row>
    <row r="1047" spans="1:14" s="16" customFormat="1" ht="15" x14ac:dyDescent="0.25">
      <c r="A1047" s="3" t="s">
        <v>187</v>
      </c>
      <c r="B1047" s="3" t="s">
        <v>660</v>
      </c>
      <c r="C1047" s="14" t="s">
        <v>201</v>
      </c>
      <c r="D1047" s="15" t="s">
        <v>202</v>
      </c>
      <c r="G1047" s="1">
        <v>0</v>
      </c>
      <c r="H1047" s="1">
        <v>20245</v>
      </c>
      <c r="I1047" s="1">
        <v>0</v>
      </c>
      <c r="J1047" s="1">
        <v>0</v>
      </c>
      <c r="K1047" s="1">
        <v>0</v>
      </c>
      <c r="L1047" s="1">
        <v>34316.379999999997</v>
      </c>
      <c r="M1047" s="1">
        <v>35986.069999999992</v>
      </c>
      <c r="N1047" s="1">
        <f t="shared" ref="N1047" si="863">SUM(G1047:M1047)</f>
        <v>90547.449999999983</v>
      </c>
    </row>
    <row r="1048" spans="1:14" ht="15" x14ac:dyDescent="0.25">
      <c r="A1048" s="3" t="s">
        <v>187</v>
      </c>
      <c r="B1048" s="3" t="s">
        <v>660</v>
      </c>
      <c r="C1048" s="6" t="s">
        <v>201</v>
      </c>
      <c r="D1048" s="6" t="s">
        <v>697</v>
      </c>
      <c r="E1048" s="17"/>
      <c r="F1048" s="17">
        <v>64.3</v>
      </c>
      <c r="G1048" s="8">
        <v>0</v>
      </c>
      <c r="H1048" s="8">
        <v>314.85225505443236</v>
      </c>
      <c r="I1048" s="8">
        <v>0</v>
      </c>
      <c r="J1048" s="8">
        <v>0</v>
      </c>
      <c r="K1048" s="8">
        <v>0</v>
      </c>
      <c r="L1048" s="8">
        <v>533.69175738724721</v>
      </c>
      <c r="M1048" s="8">
        <v>559.65894245723166</v>
      </c>
      <c r="N1048" s="1">
        <f t="shared" ref="G1048:N1048" si="864">N1047/$F1048</f>
        <v>1408.2029548989112</v>
      </c>
    </row>
    <row r="1049" spans="1:14" ht="15" x14ac:dyDescent="0.25">
      <c r="A1049" s="3" t="str">
        <f>A1048</f>
        <v>3148</v>
      </c>
      <c r="B1049" s="3" t="str">
        <f t="shared" ref="B1049" si="865">B1048</f>
        <v>WELDPAWNEE RE-12</v>
      </c>
      <c r="C1049" s="6" t="str">
        <f t="shared" ref="C1049" si="866">C1048</f>
        <v xml:space="preserve">$ </v>
      </c>
      <c r="D1049" s="6" t="s">
        <v>698</v>
      </c>
      <c r="F1049" s="17">
        <v>67</v>
      </c>
      <c r="G1049" s="8">
        <v>0</v>
      </c>
      <c r="H1049" s="8">
        <v>302.16417910447763</v>
      </c>
      <c r="I1049" s="8">
        <v>0</v>
      </c>
      <c r="J1049" s="8">
        <v>0</v>
      </c>
      <c r="K1049" s="8">
        <v>0</v>
      </c>
      <c r="L1049" s="8">
        <v>512.18477611940295</v>
      </c>
      <c r="M1049" s="8">
        <v>537.10552238805963</v>
      </c>
      <c r="N1049" s="1">
        <f t="shared" ref="G1049:N1049" si="867">N1047/$F1049</f>
        <v>1351.4544776119401</v>
      </c>
    </row>
    <row r="1050" spans="1:14" s="19" customFormat="1" x14ac:dyDescent="0.2">
      <c r="A1050" s="3" t="s">
        <v>187</v>
      </c>
      <c r="B1050" s="3" t="s">
        <v>660</v>
      </c>
      <c r="C1050" s="17" t="s">
        <v>200</v>
      </c>
      <c r="D1050" s="2" t="s">
        <v>199</v>
      </c>
      <c r="E1050" s="17"/>
      <c r="F1050" s="17"/>
      <c r="G1050" s="18">
        <v>0</v>
      </c>
      <c r="H1050" s="18">
        <v>0.88192812480508376</v>
      </c>
      <c r="I1050" s="18">
        <v>0</v>
      </c>
      <c r="J1050" s="18">
        <v>0</v>
      </c>
      <c r="K1050" s="18">
        <v>0</v>
      </c>
      <c r="L1050" s="18">
        <v>1.4949163083970698</v>
      </c>
      <c r="M1050" s="18">
        <v>1.5676526171501346</v>
      </c>
      <c r="N1050" s="18">
        <f>(N1047/IC!H1047)*100</f>
        <v>3.9444970503522878</v>
      </c>
    </row>
    <row r="1051" spans="1:14" x14ac:dyDescent="0.2">
      <c r="A1051" s="3" t="s">
        <v>187</v>
      </c>
      <c r="B1051" s="3" t="s">
        <v>660</v>
      </c>
      <c r="C1051" s="6"/>
      <c r="D1051" s="6"/>
      <c r="E1051" s="17"/>
      <c r="F1051" s="17"/>
      <c r="G1051" s="8"/>
      <c r="H1051" s="8"/>
      <c r="I1051" s="8"/>
      <c r="J1051" s="8"/>
      <c r="K1051" s="8"/>
      <c r="L1051" s="8"/>
      <c r="M1051" s="8"/>
      <c r="N1051" s="8"/>
    </row>
    <row r="1052" spans="1:14" x14ac:dyDescent="0.2">
      <c r="A1052" s="11" t="s">
        <v>49</v>
      </c>
      <c r="B1052" s="11" t="s">
        <v>661</v>
      </c>
      <c r="C1052" s="12"/>
      <c r="D1052" s="7" t="s">
        <v>228</v>
      </c>
      <c r="E1052" s="20" t="s">
        <v>231</v>
      </c>
      <c r="F1052" s="20"/>
      <c r="G1052" s="13"/>
      <c r="H1052" s="13"/>
      <c r="I1052" s="13"/>
      <c r="J1052" s="13"/>
      <c r="K1052" s="13"/>
      <c r="L1052" s="13"/>
      <c r="M1052" s="13"/>
      <c r="N1052" s="13"/>
    </row>
    <row r="1053" spans="1:14" s="16" customFormat="1" ht="15" x14ac:dyDescent="0.25">
      <c r="A1053" s="3" t="s">
        <v>49</v>
      </c>
      <c r="B1053" s="3" t="s">
        <v>661</v>
      </c>
      <c r="C1053" s="14" t="s">
        <v>201</v>
      </c>
      <c r="D1053" s="15" t="s">
        <v>202</v>
      </c>
      <c r="G1053" s="1">
        <v>5906314.21</v>
      </c>
      <c r="H1053" s="1">
        <v>26434</v>
      </c>
      <c r="I1053" s="1">
        <v>0</v>
      </c>
      <c r="J1053" s="1">
        <v>55174.080000000002</v>
      </c>
      <c r="K1053" s="1">
        <v>0</v>
      </c>
      <c r="L1053" s="1">
        <v>67526.259999999995</v>
      </c>
      <c r="M1053" s="1">
        <v>1246043.2599999998</v>
      </c>
      <c r="N1053" s="1">
        <f t="shared" ref="N1053" si="868">SUM(G1053:M1053)</f>
        <v>7301491.8099999996</v>
      </c>
    </row>
    <row r="1054" spans="1:14" ht="15" x14ac:dyDescent="0.25">
      <c r="A1054" s="3" t="s">
        <v>49</v>
      </c>
      <c r="B1054" s="3" t="s">
        <v>661</v>
      </c>
      <c r="C1054" s="6" t="s">
        <v>201</v>
      </c>
      <c r="D1054" s="6" t="s">
        <v>697</v>
      </c>
      <c r="E1054" s="17"/>
      <c r="F1054" s="17">
        <v>853.3</v>
      </c>
      <c r="G1054" s="8">
        <v>6921.7323450134772</v>
      </c>
      <c r="H1054" s="8">
        <v>30.978553849759759</v>
      </c>
      <c r="I1054" s="8">
        <v>0</v>
      </c>
      <c r="J1054" s="8">
        <v>64.659650767608113</v>
      </c>
      <c r="K1054" s="8">
        <v>0</v>
      </c>
      <c r="L1054" s="8">
        <v>79.13542716512363</v>
      </c>
      <c r="M1054" s="8">
        <v>1460.263986874487</v>
      </c>
      <c r="N1054" s="1">
        <f t="shared" ref="G1054:N1054" si="869">N1053/$F1054</f>
        <v>8556.7699636704565</v>
      </c>
    </row>
    <row r="1055" spans="1:14" ht="15" x14ac:dyDescent="0.25">
      <c r="A1055" s="3" t="str">
        <f>A1054</f>
        <v>3200</v>
      </c>
      <c r="B1055" s="3" t="str">
        <f t="shared" ref="B1055" si="870">B1054</f>
        <v>YUMAYUMA 1</v>
      </c>
      <c r="C1055" s="6" t="str">
        <f t="shared" ref="C1055" si="871">C1054</f>
        <v xml:space="preserve">$ </v>
      </c>
      <c r="D1055" s="6" t="s">
        <v>698</v>
      </c>
      <c r="F1055" s="17">
        <v>886</v>
      </c>
      <c r="G1055" s="8">
        <v>6666.2688600451465</v>
      </c>
      <c r="H1055" s="8">
        <v>29.835214446952595</v>
      </c>
      <c r="I1055" s="8">
        <v>0</v>
      </c>
      <c r="J1055" s="8">
        <v>62.273227990970653</v>
      </c>
      <c r="K1055" s="8">
        <v>0</v>
      </c>
      <c r="L1055" s="8">
        <v>76.21474040632053</v>
      </c>
      <c r="M1055" s="8">
        <v>1406.3693679458236</v>
      </c>
      <c r="N1055" s="1">
        <f t="shared" ref="G1055:N1055" si="872">N1053/$F1055</f>
        <v>8240.9614108352143</v>
      </c>
    </row>
    <row r="1056" spans="1:14" s="19" customFormat="1" x14ac:dyDescent="0.2">
      <c r="A1056" s="3" t="s">
        <v>49</v>
      </c>
      <c r="B1056" s="3" t="s">
        <v>661</v>
      </c>
      <c r="C1056" s="17" t="s">
        <v>200</v>
      </c>
      <c r="D1056" s="2" t="s">
        <v>199</v>
      </c>
      <c r="E1056" s="17"/>
      <c r="F1056" s="17"/>
      <c r="G1056" s="18">
        <v>37.339194158922204</v>
      </c>
      <c r="H1056" s="18">
        <v>0.1671134015738302</v>
      </c>
      <c r="I1056" s="18">
        <v>0</v>
      </c>
      <c r="J1056" s="18">
        <v>0.3488056362074084</v>
      </c>
      <c r="K1056" s="18">
        <v>0</v>
      </c>
      <c r="L1056" s="18">
        <v>0.42689502172046856</v>
      </c>
      <c r="M1056" s="18">
        <v>7.8773748841168372</v>
      </c>
      <c r="N1056" s="18">
        <f>(N1053/IC!H1053)*100</f>
        <v>46.159383102540751</v>
      </c>
    </row>
    <row r="1057" spans="1:14" x14ac:dyDescent="0.2">
      <c r="A1057" s="3" t="s">
        <v>49</v>
      </c>
      <c r="B1057" s="3" t="s">
        <v>661</v>
      </c>
      <c r="C1057" s="6"/>
      <c r="D1057" s="6"/>
      <c r="E1057" s="17"/>
      <c r="F1057" s="17"/>
      <c r="G1057" s="8"/>
      <c r="H1057" s="8"/>
      <c r="I1057" s="8"/>
      <c r="J1057" s="8"/>
      <c r="K1057" s="8"/>
      <c r="L1057" s="8"/>
      <c r="M1057" s="8"/>
      <c r="N1057" s="8"/>
    </row>
    <row r="1058" spans="1:14" x14ac:dyDescent="0.2">
      <c r="A1058" s="11" t="s">
        <v>22</v>
      </c>
      <c r="B1058" s="11" t="s">
        <v>662</v>
      </c>
      <c r="C1058" s="12"/>
      <c r="D1058" s="7" t="s">
        <v>228</v>
      </c>
      <c r="E1058" s="20" t="s">
        <v>230</v>
      </c>
      <c r="F1058" s="20"/>
      <c r="G1058" s="13"/>
      <c r="H1058" s="13"/>
      <c r="I1058" s="13"/>
      <c r="J1058" s="13"/>
      <c r="K1058" s="13"/>
      <c r="L1058" s="13"/>
      <c r="M1058" s="13"/>
      <c r="N1058" s="13"/>
    </row>
    <row r="1059" spans="1:14" s="16" customFormat="1" ht="15" x14ac:dyDescent="0.25">
      <c r="A1059" s="3" t="s">
        <v>22</v>
      </c>
      <c r="B1059" s="3" t="s">
        <v>662</v>
      </c>
      <c r="C1059" s="14" t="s">
        <v>201</v>
      </c>
      <c r="D1059" s="15" t="s">
        <v>202</v>
      </c>
      <c r="G1059" s="1">
        <v>5016380.74</v>
      </c>
      <c r="H1059" s="1">
        <v>8016</v>
      </c>
      <c r="I1059" s="1">
        <v>0</v>
      </c>
      <c r="J1059" s="1">
        <v>32795.96</v>
      </c>
      <c r="K1059" s="1">
        <v>0</v>
      </c>
      <c r="L1059" s="1">
        <v>102176.81</v>
      </c>
      <c r="M1059" s="1">
        <v>875391.71999999986</v>
      </c>
      <c r="N1059" s="1">
        <f t="shared" ref="N1059" si="873">SUM(G1059:M1059)</f>
        <v>6034761.2299999995</v>
      </c>
    </row>
    <row r="1060" spans="1:14" ht="15" x14ac:dyDescent="0.25">
      <c r="A1060" s="3" t="s">
        <v>22</v>
      </c>
      <c r="B1060" s="3" t="s">
        <v>662</v>
      </c>
      <c r="C1060" s="6" t="s">
        <v>201</v>
      </c>
      <c r="D1060" s="6" t="s">
        <v>697</v>
      </c>
      <c r="E1060" s="17"/>
      <c r="F1060" s="17">
        <v>715.9</v>
      </c>
      <c r="G1060" s="8">
        <v>7007.0969967872616</v>
      </c>
      <c r="H1060" s="8">
        <v>11.197094566280207</v>
      </c>
      <c r="I1060" s="8">
        <v>0</v>
      </c>
      <c r="J1060" s="8">
        <v>45.810811565861151</v>
      </c>
      <c r="K1060" s="8">
        <v>0</v>
      </c>
      <c r="L1060" s="8">
        <v>142.72497555524515</v>
      </c>
      <c r="M1060" s="8">
        <v>1222.7849140941471</v>
      </c>
      <c r="N1060" s="1">
        <f t="shared" ref="G1060:N1060" si="874">N1059/$F1060</f>
        <v>8429.6147925687947</v>
      </c>
    </row>
    <row r="1061" spans="1:14" ht="15" x14ac:dyDescent="0.25">
      <c r="A1061" s="3" t="str">
        <f>A1060</f>
        <v>3210</v>
      </c>
      <c r="B1061" s="3" t="str">
        <f t="shared" ref="B1061" si="875">B1060</f>
        <v>YUMAWRAY RD-2</v>
      </c>
      <c r="C1061" s="6" t="str">
        <f t="shared" ref="C1061" si="876">C1060</f>
        <v xml:space="preserve">$ </v>
      </c>
      <c r="D1061" s="6" t="s">
        <v>698</v>
      </c>
      <c r="F1061" s="17">
        <v>729</v>
      </c>
      <c r="G1061" s="8">
        <v>6881.1807133058992</v>
      </c>
      <c r="H1061" s="8">
        <v>10.995884773662551</v>
      </c>
      <c r="I1061" s="8">
        <v>0</v>
      </c>
      <c r="J1061" s="8">
        <v>44.987599451303154</v>
      </c>
      <c r="K1061" s="8">
        <v>0</v>
      </c>
      <c r="L1061" s="8">
        <v>140.16023319615911</v>
      </c>
      <c r="M1061" s="8">
        <v>1200.8116872427981</v>
      </c>
      <c r="N1061" s="1">
        <f t="shared" ref="G1061:N1061" si="877">N1059/$F1061</f>
        <v>8278.1361179698215</v>
      </c>
    </row>
    <row r="1062" spans="1:14" s="19" customFormat="1" x14ac:dyDescent="0.2">
      <c r="A1062" s="3" t="s">
        <v>22</v>
      </c>
      <c r="B1062" s="3" t="s">
        <v>662</v>
      </c>
      <c r="C1062" s="17" t="s">
        <v>200</v>
      </c>
      <c r="D1062" s="2" t="s">
        <v>199</v>
      </c>
      <c r="E1062" s="17"/>
      <c r="F1062" s="17"/>
      <c r="G1062" s="18">
        <v>36.134603025253398</v>
      </c>
      <c r="H1062" s="18">
        <v>5.7741824806230961E-2</v>
      </c>
      <c r="I1062" s="18">
        <v>0</v>
      </c>
      <c r="J1062" s="18">
        <v>0.23623984239922136</v>
      </c>
      <c r="K1062" s="18">
        <v>0</v>
      </c>
      <c r="L1062" s="18">
        <v>0.73601240796900536</v>
      </c>
      <c r="M1062" s="18">
        <v>6.3057279607117245</v>
      </c>
      <c r="N1062" s="18">
        <f>(N1059/IC!H1059)*100</f>
        <v>43.470325061139576</v>
      </c>
    </row>
    <row r="1063" spans="1:14" x14ac:dyDescent="0.2">
      <c r="A1063" s="3" t="s">
        <v>22</v>
      </c>
      <c r="B1063" s="3" t="s">
        <v>662</v>
      </c>
      <c r="C1063" s="6"/>
      <c r="D1063" s="6"/>
      <c r="E1063" s="17"/>
      <c r="F1063" s="17"/>
      <c r="G1063" s="8"/>
      <c r="H1063" s="8"/>
      <c r="I1063" s="8"/>
      <c r="J1063" s="8"/>
      <c r="K1063" s="8"/>
      <c r="L1063" s="8"/>
      <c r="M1063" s="8"/>
      <c r="N1063" s="8"/>
    </row>
    <row r="1064" spans="1:14" x14ac:dyDescent="0.2">
      <c r="A1064" s="11" t="s">
        <v>75</v>
      </c>
      <c r="B1064" s="11" t="s">
        <v>663</v>
      </c>
      <c r="C1064" s="12"/>
      <c r="D1064" s="7" t="s">
        <v>228</v>
      </c>
      <c r="E1064" s="20" t="s">
        <v>229</v>
      </c>
      <c r="F1064" s="20"/>
      <c r="G1064" s="13"/>
      <c r="H1064" s="13"/>
      <c r="I1064" s="13"/>
      <c r="J1064" s="13"/>
      <c r="K1064" s="13"/>
      <c r="L1064" s="13"/>
      <c r="M1064" s="13"/>
      <c r="N1064" s="13"/>
    </row>
    <row r="1065" spans="1:14" s="16" customFormat="1" ht="15" x14ac:dyDescent="0.25">
      <c r="A1065" s="3" t="s">
        <v>75</v>
      </c>
      <c r="B1065" s="3" t="s">
        <v>663</v>
      </c>
      <c r="C1065" s="14" t="s">
        <v>201</v>
      </c>
      <c r="D1065" s="15" t="s">
        <v>202</v>
      </c>
      <c r="G1065" s="1">
        <v>2449083.91</v>
      </c>
      <c r="H1065" s="1">
        <v>15851</v>
      </c>
      <c r="I1065" s="1">
        <v>0</v>
      </c>
      <c r="J1065" s="1">
        <v>6664.73</v>
      </c>
      <c r="K1065" s="1">
        <v>0</v>
      </c>
      <c r="L1065" s="1">
        <v>49491.86</v>
      </c>
      <c r="M1065" s="1">
        <v>206329.7</v>
      </c>
      <c r="N1065" s="1">
        <f t="shared" ref="N1065" si="878">SUM(G1065:M1065)</f>
        <v>2727421.2</v>
      </c>
    </row>
    <row r="1066" spans="1:14" ht="15" x14ac:dyDescent="0.25">
      <c r="A1066" s="3" t="s">
        <v>75</v>
      </c>
      <c r="B1066" s="3" t="s">
        <v>663</v>
      </c>
      <c r="C1066" s="6" t="s">
        <v>201</v>
      </c>
      <c r="D1066" s="6" t="s">
        <v>697</v>
      </c>
      <c r="E1066" s="17"/>
      <c r="F1066" s="17">
        <v>181.3</v>
      </c>
      <c r="G1066" s="8">
        <v>13508.460617760618</v>
      </c>
      <c r="H1066" s="8">
        <v>87.429674572531709</v>
      </c>
      <c r="I1066" s="8">
        <v>0</v>
      </c>
      <c r="J1066" s="8">
        <v>36.7607832322118</v>
      </c>
      <c r="K1066" s="8">
        <v>0</v>
      </c>
      <c r="L1066" s="8">
        <v>272.98323221180362</v>
      </c>
      <c r="M1066" s="8">
        <v>1138.0568119139548</v>
      </c>
      <c r="N1066" s="1">
        <f t="shared" ref="G1066:N1066" si="879">N1065/$F1066</f>
        <v>15043.691119691121</v>
      </c>
    </row>
    <row r="1067" spans="1:14" ht="15" x14ac:dyDescent="0.25">
      <c r="A1067" s="3" t="str">
        <f>A1066</f>
        <v>3220</v>
      </c>
      <c r="B1067" s="3" t="str">
        <f t="shared" ref="B1067" si="880">B1066</f>
        <v>YUMAIDALIA RJ-3</v>
      </c>
      <c r="C1067" s="6" t="str">
        <f t="shared" ref="C1067" si="881">C1066</f>
        <v xml:space="preserve">$ </v>
      </c>
      <c r="D1067" s="6" t="s">
        <v>698</v>
      </c>
      <c r="F1067" s="17">
        <v>172</v>
      </c>
      <c r="G1067" s="8">
        <v>14238.859941860466</v>
      </c>
      <c r="H1067" s="8">
        <v>92.156976744186053</v>
      </c>
      <c r="I1067" s="8">
        <v>0</v>
      </c>
      <c r="J1067" s="8">
        <v>38.748430232558135</v>
      </c>
      <c r="K1067" s="8">
        <v>0</v>
      </c>
      <c r="L1067" s="8">
        <v>287.74337209302325</v>
      </c>
      <c r="M1067" s="8">
        <v>1199.5912790697676</v>
      </c>
      <c r="N1067" s="1">
        <f t="shared" ref="G1067:N1067" si="882">N1065/$F1067</f>
        <v>15857.1</v>
      </c>
    </row>
    <row r="1068" spans="1:14" s="19" customFormat="1" x14ac:dyDescent="0.2">
      <c r="A1068" s="3" t="s">
        <v>75</v>
      </c>
      <c r="B1068" s="3" t="s">
        <v>663</v>
      </c>
      <c r="C1068" s="17" t="s">
        <v>200</v>
      </c>
      <c r="D1068" s="2" t="s">
        <v>199</v>
      </c>
      <c r="E1068" s="17"/>
      <c r="F1068" s="17"/>
      <c r="G1068" s="18">
        <v>59.411123246699603</v>
      </c>
      <c r="H1068" s="18">
        <v>0.38452162081430497</v>
      </c>
      <c r="I1068" s="18">
        <v>0</v>
      </c>
      <c r="J1068" s="18">
        <v>0.16167641044033326</v>
      </c>
      <c r="K1068" s="18">
        <v>0</v>
      </c>
      <c r="L1068" s="18">
        <v>1.2005987145489034</v>
      </c>
      <c r="M1068" s="18">
        <v>5.0052508148463382</v>
      </c>
      <c r="N1068" s="18">
        <f>(N1065/IC!H1065)*100</f>
        <v>66.163170807349488</v>
      </c>
    </row>
    <row r="1069" spans="1:14" x14ac:dyDescent="0.2">
      <c r="A1069" s="3" t="s">
        <v>75</v>
      </c>
      <c r="B1069" s="3" t="s">
        <v>663</v>
      </c>
      <c r="C1069" s="6"/>
      <c r="D1069" s="6"/>
      <c r="E1069" s="17"/>
      <c r="F1069" s="17"/>
      <c r="G1069" s="8"/>
      <c r="H1069" s="8"/>
      <c r="I1069" s="8"/>
      <c r="J1069" s="8"/>
      <c r="K1069" s="8"/>
      <c r="L1069" s="8"/>
      <c r="M1069" s="8"/>
      <c r="N1069" s="8"/>
    </row>
    <row r="1070" spans="1:14" x14ac:dyDescent="0.2">
      <c r="A1070" s="11" t="s">
        <v>185</v>
      </c>
      <c r="B1070" s="11" t="s">
        <v>664</v>
      </c>
      <c r="C1070" s="12"/>
      <c r="D1070" s="7" t="s">
        <v>228</v>
      </c>
      <c r="E1070" s="20" t="s">
        <v>227</v>
      </c>
      <c r="F1070" s="20"/>
      <c r="G1070" s="13"/>
      <c r="H1070" s="13"/>
      <c r="I1070" s="13"/>
      <c r="J1070" s="13"/>
      <c r="K1070" s="13"/>
      <c r="L1070" s="13"/>
      <c r="M1070" s="13"/>
      <c r="N1070" s="13"/>
    </row>
    <row r="1071" spans="1:14" s="16" customFormat="1" ht="15" x14ac:dyDescent="0.25">
      <c r="A1071" s="3" t="s">
        <v>185</v>
      </c>
      <c r="B1071" s="3" t="s">
        <v>664</v>
      </c>
      <c r="C1071" s="14" t="s">
        <v>201</v>
      </c>
      <c r="D1071" s="15" t="s">
        <v>202</v>
      </c>
      <c r="G1071" s="1">
        <v>835964.94</v>
      </c>
      <c r="H1071" s="1">
        <v>13560</v>
      </c>
      <c r="I1071" s="1">
        <v>5441.95</v>
      </c>
      <c r="J1071" s="1">
        <v>385.96</v>
      </c>
      <c r="K1071" s="1">
        <v>0</v>
      </c>
      <c r="L1071" s="1">
        <v>19673.59</v>
      </c>
      <c r="M1071" s="1">
        <v>83961.93</v>
      </c>
      <c r="N1071" s="1">
        <f t="shared" ref="N1071" si="883">SUM(G1071:M1071)</f>
        <v>958988.36999999988</v>
      </c>
    </row>
    <row r="1072" spans="1:14" ht="15" x14ac:dyDescent="0.25">
      <c r="A1072" s="3" t="s">
        <v>185</v>
      </c>
      <c r="B1072" s="3" t="s">
        <v>664</v>
      </c>
      <c r="C1072" s="6" t="s">
        <v>201</v>
      </c>
      <c r="D1072" s="6" t="s">
        <v>697</v>
      </c>
      <c r="E1072" s="17"/>
      <c r="F1072" s="17">
        <v>59.5</v>
      </c>
      <c r="G1072" s="8">
        <v>14049.830924369748</v>
      </c>
      <c r="H1072" s="8">
        <v>227.89915966386553</v>
      </c>
      <c r="I1072" s="8">
        <v>91.461344537815123</v>
      </c>
      <c r="J1072" s="8">
        <v>6.4867226890756298</v>
      </c>
      <c r="K1072" s="8">
        <v>0</v>
      </c>
      <c r="L1072" s="8">
        <v>330.64857142857142</v>
      </c>
      <c r="M1072" s="8">
        <v>1411.1248739495798</v>
      </c>
      <c r="N1072" s="1">
        <f t="shared" ref="G1072:N1072" si="884">N1071/$F1072</f>
        <v>16117.451596638653</v>
      </c>
    </row>
    <row r="1073" spans="1:14" ht="15" x14ac:dyDescent="0.25">
      <c r="A1073" s="3" t="str">
        <f>A1072</f>
        <v>3230</v>
      </c>
      <c r="B1073" s="3" t="str">
        <f t="shared" ref="B1073" si="885">B1072</f>
        <v>YUMALIBERTY J-4</v>
      </c>
      <c r="C1073" s="6" t="str">
        <f t="shared" ref="C1073" si="886">C1072</f>
        <v xml:space="preserve">$ </v>
      </c>
      <c r="D1073" s="6" t="s">
        <v>698</v>
      </c>
      <c r="F1073" s="17">
        <v>68</v>
      </c>
      <c r="G1073" s="8">
        <v>12293.602058823528</v>
      </c>
      <c r="H1073" s="8">
        <v>199.41176470588235</v>
      </c>
      <c r="I1073" s="8">
        <v>80.028676470588238</v>
      </c>
      <c r="J1073" s="8">
        <v>5.6758823529411764</v>
      </c>
      <c r="K1073" s="8">
        <v>0</v>
      </c>
      <c r="L1073" s="8">
        <v>289.3175</v>
      </c>
      <c r="M1073" s="8">
        <v>1234.7342647058822</v>
      </c>
      <c r="N1073" s="1">
        <f t="shared" ref="G1073:N1073" si="887">N1071/$F1073</f>
        <v>14102.770147058822</v>
      </c>
    </row>
    <row r="1074" spans="1:14" s="19" customFormat="1" x14ac:dyDescent="0.2">
      <c r="A1074" s="3" t="s">
        <v>185</v>
      </c>
      <c r="B1074" s="3" t="s">
        <v>664</v>
      </c>
      <c r="C1074" s="17" t="s">
        <v>200</v>
      </c>
      <c r="D1074" s="2" t="s">
        <v>199</v>
      </c>
      <c r="E1074" s="17"/>
      <c r="F1074" s="17"/>
      <c r="G1074" s="18">
        <v>40.151851256166367</v>
      </c>
      <c r="H1074" s="18">
        <v>0.65129418350202095</v>
      </c>
      <c r="I1074" s="18">
        <v>0.26137982167469193</v>
      </c>
      <c r="J1074" s="18">
        <v>1.8537868957554573E-2</v>
      </c>
      <c r="K1074" s="18">
        <v>0</v>
      </c>
      <c r="L1074" s="18">
        <v>0.94493324008875546</v>
      </c>
      <c r="M1074" s="18">
        <v>4.0327372156787487</v>
      </c>
      <c r="N1074" s="18">
        <f>(N1071/IC!H1071)*100</f>
        <v>46.060733586068132</v>
      </c>
    </row>
    <row r="1075" spans="1:14" x14ac:dyDescent="0.2">
      <c r="A1075" s="3" t="s">
        <v>185</v>
      </c>
      <c r="B1075" s="3" t="s">
        <v>664</v>
      </c>
      <c r="C1075" s="6"/>
      <c r="D1075" s="6"/>
      <c r="E1075" s="17"/>
      <c r="F1075" s="17"/>
      <c r="G1075" s="8"/>
      <c r="H1075" s="8"/>
      <c r="I1075" s="8"/>
      <c r="J1075" s="8"/>
      <c r="K1075" s="8"/>
      <c r="L1075" s="8"/>
      <c r="M1075" s="8"/>
      <c r="N1075" s="8"/>
    </row>
    <row r="1076" spans="1:14" x14ac:dyDescent="0.2">
      <c r="A1076" s="11" t="s">
        <v>122</v>
      </c>
      <c r="B1076" s="11" t="s">
        <v>665</v>
      </c>
      <c r="C1076" s="12"/>
      <c r="D1076" s="7"/>
      <c r="E1076" s="20" t="s">
        <v>226</v>
      </c>
      <c r="F1076" s="20"/>
      <c r="G1076" s="13"/>
      <c r="H1076" s="13"/>
      <c r="I1076" s="13"/>
      <c r="J1076" s="13"/>
      <c r="K1076" s="13"/>
      <c r="L1076" s="13"/>
      <c r="M1076" s="13"/>
      <c r="N1076" s="13"/>
    </row>
    <row r="1077" spans="1:14" s="16" customFormat="1" ht="15" x14ac:dyDescent="0.25">
      <c r="A1077" s="3" t="s">
        <v>122</v>
      </c>
      <c r="B1077" s="3" t="s">
        <v>665</v>
      </c>
      <c r="C1077" s="14" t="s">
        <v>201</v>
      </c>
      <c r="D1077" s="15" t="s">
        <v>202</v>
      </c>
      <c r="G1077" s="1">
        <v>190621512.25999999</v>
      </c>
      <c r="H1077" s="1">
        <v>201144</v>
      </c>
      <c r="I1077" s="1">
        <v>3565010.4</v>
      </c>
      <c r="J1077" s="1">
        <v>702987.98</v>
      </c>
      <c r="K1077" s="1">
        <v>259945.77</v>
      </c>
      <c r="L1077" s="1">
        <v>363704.69</v>
      </c>
      <c r="M1077" s="1">
        <v>41976407.790000007</v>
      </c>
      <c r="N1077" s="1">
        <f t="shared" ref="N1077" si="888">SUM(G1077:M1077)</f>
        <v>237690712.88999999</v>
      </c>
    </row>
    <row r="1078" spans="1:14" ht="15" x14ac:dyDescent="0.25">
      <c r="A1078" s="3" t="s">
        <v>122</v>
      </c>
      <c r="B1078" s="3" t="s">
        <v>665</v>
      </c>
      <c r="C1078" s="6" t="s">
        <v>201</v>
      </c>
      <c r="D1078" s="6" t="s">
        <v>697</v>
      </c>
      <c r="E1078" s="17"/>
      <c r="F1078" s="17">
        <v>20290</v>
      </c>
      <c r="G1078" s="8">
        <v>9394.8502838836866</v>
      </c>
      <c r="H1078" s="8">
        <v>9.9134549038935429</v>
      </c>
      <c r="I1078" s="8">
        <v>175.702828979793</v>
      </c>
      <c r="J1078" s="8">
        <v>34.647017249876782</v>
      </c>
      <c r="K1078" s="8">
        <v>12.811521439132576</v>
      </c>
      <c r="L1078" s="8">
        <v>17.925317397732872</v>
      </c>
      <c r="M1078" s="8">
        <v>2068.8224637752592</v>
      </c>
      <c r="N1078" s="1">
        <f t="shared" ref="G1078:N1078" si="889">N1077/$F1078</f>
        <v>11714.672887629373</v>
      </c>
    </row>
    <row r="1079" spans="1:14" ht="15" x14ac:dyDescent="0.25">
      <c r="A1079" s="3" t="str">
        <f>A1078</f>
        <v>8001</v>
      </c>
      <c r="B1079" s="3" t="str">
        <f t="shared" ref="B1079" si="890">B1078</f>
        <v>CHARTER SCHO</v>
      </c>
      <c r="C1079" s="6" t="str">
        <f t="shared" ref="C1079" si="891">C1078</f>
        <v xml:space="preserve">$ </v>
      </c>
      <c r="D1079" s="6" t="s">
        <v>698</v>
      </c>
      <c r="F1079" s="17">
        <v>22003</v>
      </c>
      <c r="G1079" s="8">
        <v>8663.4328164341223</v>
      </c>
      <c r="H1079" s="8">
        <v>9.1416625005681045</v>
      </c>
      <c r="I1079" s="8">
        <v>162.02383311366631</v>
      </c>
      <c r="J1079" s="8">
        <v>31.949642321501614</v>
      </c>
      <c r="K1079" s="8">
        <v>11.814105803754034</v>
      </c>
      <c r="L1079" s="8">
        <v>16.529777303095031</v>
      </c>
      <c r="M1079" s="8">
        <v>1907.7583870381316</v>
      </c>
      <c r="N1079" s="1">
        <f t="shared" ref="G1079:N1079" si="892">N1077/$F1079</f>
        <v>10802.650224514839</v>
      </c>
    </row>
    <row r="1080" spans="1:14" s="19" customFormat="1" x14ac:dyDescent="0.2">
      <c r="A1080" s="3" t="s">
        <v>122</v>
      </c>
      <c r="B1080" s="3" t="s">
        <v>665</v>
      </c>
      <c r="C1080" s="17" t="s">
        <v>200</v>
      </c>
      <c r="D1080" s="2" t="s">
        <v>199</v>
      </c>
      <c r="E1080" s="17"/>
      <c r="F1080" s="17"/>
      <c r="G1080" s="18">
        <v>66.004974582890767</v>
      </c>
      <c r="H1080" s="18">
        <v>6.9648511598168247E-2</v>
      </c>
      <c r="I1080" s="18">
        <v>1.2344274161396334</v>
      </c>
      <c r="J1080" s="18">
        <v>0.24341798153761915</v>
      </c>
      <c r="K1080" s="18">
        <v>9.0009326535913453E-2</v>
      </c>
      <c r="L1080" s="18">
        <v>0.12593709143585285</v>
      </c>
      <c r="M1080" s="18">
        <v>14.53483238282651</v>
      </c>
      <c r="N1080" s="18">
        <f>(N1077/IC!H1077)*100</f>
        <v>82.303247292964457</v>
      </c>
    </row>
    <row r="1081" spans="1:14" x14ac:dyDescent="0.2">
      <c r="A1081" s="3" t="s">
        <v>122</v>
      </c>
      <c r="B1081" s="3" t="s">
        <v>665</v>
      </c>
      <c r="C1081" s="6"/>
      <c r="D1081" s="6"/>
      <c r="E1081" s="17"/>
      <c r="F1081" s="17"/>
      <c r="G1081" s="8"/>
      <c r="H1081" s="8"/>
      <c r="I1081" s="8"/>
      <c r="J1081" s="8"/>
      <c r="K1081" s="8"/>
      <c r="L1081" s="8"/>
      <c r="M1081" s="8"/>
      <c r="N1081" s="8"/>
    </row>
    <row r="1082" spans="1:14" s="16" customFormat="1" ht="15" x14ac:dyDescent="0.25">
      <c r="A1082" s="11" t="s">
        <v>121</v>
      </c>
      <c r="B1082" s="11" t="s">
        <v>666</v>
      </c>
      <c r="C1082" s="14"/>
      <c r="D1082" s="15"/>
      <c r="E1082" s="27" t="s">
        <v>225</v>
      </c>
      <c r="F1082" s="27"/>
      <c r="G1082" s="1"/>
      <c r="H1082" s="1"/>
      <c r="I1082" s="1"/>
      <c r="J1082" s="1"/>
      <c r="K1082" s="1"/>
      <c r="L1082" s="1"/>
      <c r="M1082" s="1"/>
      <c r="N1082" s="1"/>
    </row>
    <row r="1083" spans="1:14" ht="15" x14ac:dyDescent="0.25">
      <c r="A1083" s="3" t="s">
        <v>121</v>
      </c>
      <c r="B1083" s="3" t="s">
        <v>666</v>
      </c>
      <c r="C1083" s="14" t="s">
        <v>201</v>
      </c>
      <c r="D1083" s="6" t="s">
        <v>202</v>
      </c>
      <c r="E1083" s="17"/>
      <c r="F1083" s="16"/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0</v>
      </c>
      <c r="M1083" s="1">
        <v>181966.5</v>
      </c>
      <c r="N1083" s="1">
        <f t="shared" ref="N1083" si="893">SUM(G1083:M1083)</f>
        <v>181966.5</v>
      </c>
    </row>
    <row r="1084" spans="1:14" s="19" customFormat="1" ht="15" x14ac:dyDescent="0.25">
      <c r="A1084" s="3" t="s">
        <v>121</v>
      </c>
      <c r="B1084" s="3" t="s">
        <v>666</v>
      </c>
      <c r="C1084" s="17"/>
      <c r="D1084" s="2"/>
      <c r="E1084" s="17"/>
      <c r="F1084" s="17"/>
      <c r="G1084" s="33"/>
      <c r="H1084" s="8"/>
      <c r="I1084" s="8"/>
      <c r="J1084" s="8"/>
      <c r="K1084" s="8"/>
      <c r="L1084" s="8"/>
      <c r="M1084" s="8"/>
      <c r="N1084" s="1"/>
    </row>
    <row r="1085" spans="1:14" x14ac:dyDescent="0.2">
      <c r="A1085" s="3" t="s">
        <v>121</v>
      </c>
      <c r="B1085" s="3" t="s">
        <v>666</v>
      </c>
      <c r="C1085" s="17" t="s">
        <v>200</v>
      </c>
      <c r="D1085" s="10" t="s">
        <v>199</v>
      </c>
      <c r="E1085" s="17"/>
      <c r="F1085" s="17"/>
      <c r="G1085" s="52">
        <v>0</v>
      </c>
      <c r="H1085" s="52">
        <v>0</v>
      </c>
      <c r="I1085" s="52">
        <v>0</v>
      </c>
      <c r="J1085" s="52">
        <v>0</v>
      </c>
      <c r="K1085" s="52">
        <v>0</v>
      </c>
      <c r="L1085" s="52">
        <v>0</v>
      </c>
      <c r="M1085" s="52">
        <v>7.9295271669749683</v>
      </c>
      <c r="N1085" s="18">
        <f>(N1083/IC!H1083)*100</f>
        <v>7.9295271669749683</v>
      </c>
    </row>
    <row r="1086" spans="1:14" x14ac:dyDescent="0.2">
      <c r="A1086" s="3" t="s">
        <v>121</v>
      </c>
      <c r="B1086" s="3" t="s">
        <v>666</v>
      </c>
      <c r="C1086" s="12"/>
      <c r="D1086" s="7"/>
      <c r="E1086" s="20"/>
      <c r="F1086" s="20"/>
      <c r="G1086" s="13"/>
      <c r="H1086" s="13"/>
      <c r="I1086" s="13"/>
      <c r="J1086" s="13"/>
      <c r="K1086" s="13"/>
      <c r="L1086" s="13"/>
      <c r="M1086" s="13"/>
      <c r="N1086" s="13"/>
    </row>
    <row r="1087" spans="1:14" s="16" customFormat="1" ht="15" x14ac:dyDescent="0.25">
      <c r="A1087" s="21" t="s">
        <v>198</v>
      </c>
      <c r="B1087" s="11" t="s">
        <v>692</v>
      </c>
      <c r="C1087" s="14"/>
      <c r="D1087" s="15"/>
      <c r="E1087" s="22" t="s">
        <v>691</v>
      </c>
      <c r="F1087" s="27"/>
      <c r="G1087" s="1"/>
      <c r="H1087" s="1"/>
      <c r="I1087" s="1"/>
      <c r="J1087" s="1"/>
      <c r="K1087" s="1"/>
      <c r="L1087" s="1"/>
      <c r="M1087" s="1"/>
      <c r="N1087" s="1"/>
    </row>
    <row r="1088" spans="1:14" ht="15" x14ac:dyDescent="0.25">
      <c r="A1088" s="21" t="s">
        <v>198</v>
      </c>
      <c r="B1088" s="11" t="s">
        <v>692</v>
      </c>
      <c r="C1088" s="14" t="s">
        <v>201</v>
      </c>
      <c r="D1088" s="6" t="s">
        <v>202</v>
      </c>
      <c r="E1088" s="17"/>
      <c r="F1088" s="16"/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0</v>
      </c>
      <c r="M1088" s="1">
        <v>100150</v>
      </c>
      <c r="N1088" s="1">
        <f t="shared" ref="N1088" si="894">SUM(G1088:M1088)</f>
        <v>100150</v>
      </c>
    </row>
    <row r="1089" spans="1:14" s="19" customFormat="1" ht="15" x14ac:dyDescent="0.25">
      <c r="A1089" s="21" t="s">
        <v>198</v>
      </c>
      <c r="B1089" s="11" t="s">
        <v>692</v>
      </c>
      <c r="C1089" s="17"/>
      <c r="D1089" s="2"/>
      <c r="E1089" s="17"/>
      <c r="F1089" s="17"/>
      <c r="G1089" s="33"/>
      <c r="H1089" s="8"/>
      <c r="I1089" s="8"/>
      <c r="J1089" s="8"/>
      <c r="K1089" s="8"/>
      <c r="L1089" s="8"/>
      <c r="M1089" s="8"/>
      <c r="N1089" s="1"/>
    </row>
    <row r="1090" spans="1:14" x14ac:dyDescent="0.2">
      <c r="A1090" s="21" t="s">
        <v>198</v>
      </c>
      <c r="B1090" s="11" t="s">
        <v>692</v>
      </c>
      <c r="C1090" s="17" t="s">
        <v>200</v>
      </c>
      <c r="D1090" s="10" t="s">
        <v>199</v>
      </c>
      <c r="E1090" s="17"/>
      <c r="F1090" s="17"/>
      <c r="G1090" s="52">
        <v>0</v>
      </c>
      <c r="H1090" s="52">
        <v>0</v>
      </c>
      <c r="I1090" s="52">
        <v>0</v>
      </c>
      <c r="J1090" s="52">
        <v>0</v>
      </c>
      <c r="K1090" s="52">
        <v>0</v>
      </c>
      <c r="L1090" s="52">
        <v>0</v>
      </c>
      <c r="M1090" s="52">
        <v>1.763508803192946</v>
      </c>
      <c r="N1090" s="18">
        <f>(N1088/IC!H1088)*100</f>
        <v>1.763508803192946</v>
      </c>
    </row>
    <row r="1091" spans="1:14" x14ac:dyDescent="0.2">
      <c r="A1091" s="21" t="s">
        <v>198</v>
      </c>
      <c r="B1091" s="11" t="s">
        <v>692</v>
      </c>
      <c r="C1091" s="12"/>
      <c r="D1091" s="7"/>
      <c r="E1091" s="20"/>
      <c r="F1091" s="20"/>
      <c r="G1091" s="13"/>
      <c r="H1091" s="13"/>
      <c r="I1091" s="13"/>
      <c r="J1091" s="13"/>
      <c r="K1091" s="13"/>
      <c r="L1091" s="13"/>
      <c r="M1091" s="13"/>
      <c r="N1091" s="13"/>
    </row>
    <row r="1092" spans="1:14" s="16" customFormat="1" ht="15" x14ac:dyDescent="0.25">
      <c r="A1092" s="21" t="s">
        <v>688</v>
      </c>
      <c r="B1092" s="11" t="s">
        <v>689</v>
      </c>
      <c r="C1092" s="14"/>
      <c r="D1092" s="15"/>
      <c r="E1092" s="22" t="s">
        <v>690</v>
      </c>
      <c r="F1092" s="27"/>
      <c r="G1092" s="1"/>
      <c r="H1092" s="1"/>
      <c r="I1092" s="1"/>
      <c r="J1092" s="1"/>
      <c r="K1092" s="1"/>
      <c r="L1092" s="1"/>
      <c r="M1092" s="1"/>
      <c r="N1092" s="1"/>
    </row>
    <row r="1093" spans="1:14" ht="15" x14ac:dyDescent="0.25">
      <c r="A1093" s="21" t="s">
        <v>688</v>
      </c>
      <c r="B1093" s="11" t="s">
        <v>689</v>
      </c>
      <c r="C1093" s="14" t="s">
        <v>201</v>
      </c>
      <c r="D1093" s="6" t="s">
        <v>202</v>
      </c>
      <c r="E1093" s="17"/>
      <c r="F1093" s="16"/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f t="shared" ref="N1093" si="895">SUM(G1093:M1093)</f>
        <v>0</v>
      </c>
    </row>
    <row r="1094" spans="1:14" s="19" customFormat="1" ht="15" x14ac:dyDescent="0.25">
      <c r="A1094" s="21" t="s">
        <v>688</v>
      </c>
      <c r="B1094" s="11" t="s">
        <v>689</v>
      </c>
      <c r="C1094" s="17"/>
      <c r="D1094" s="2"/>
      <c r="E1094" s="17"/>
      <c r="F1094" s="17"/>
      <c r="G1094" s="33"/>
      <c r="H1094" s="8"/>
      <c r="I1094" s="8"/>
      <c r="J1094" s="8"/>
      <c r="K1094" s="8"/>
      <c r="L1094" s="8"/>
      <c r="M1094" s="8"/>
      <c r="N1094" s="1"/>
    </row>
    <row r="1095" spans="1:14" x14ac:dyDescent="0.2">
      <c r="A1095" s="21" t="s">
        <v>688</v>
      </c>
      <c r="B1095" s="11" t="s">
        <v>689</v>
      </c>
      <c r="C1095" s="17" t="s">
        <v>200</v>
      </c>
      <c r="D1095" s="10" t="s">
        <v>199</v>
      </c>
      <c r="E1095" s="17"/>
      <c r="F1095" s="17"/>
      <c r="G1095" s="52" t="s">
        <v>716</v>
      </c>
      <c r="H1095" s="52" t="s">
        <v>716</v>
      </c>
      <c r="I1095" s="52" t="s">
        <v>716</v>
      </c>
      <c r="J1095" s="52" t="s">
        <v>716</v>
      </c>
      <c r="K1095" s="52" t="s">
        <v>716</v>
      </c>
      <c r="L1095" s="52" t="s">
        <v>716</v>
      </c>
      <c r="M1095" s="52" t="s">
        <v>716</v>
      </c>
      <c r="N1095" s="18" t="e">
        <f>(N1093/IC!H1093)*100</f>
        <v>#DIV/0!</v>
      </c>
    </row>
    <row r="1096" spans="1:14" x14ac:dyDescent="0.2">
      <c r="A1096" s="21" t="s">
        <v>688</v>
      </c>
      <c r="B1096" s="11" t="s">
        <v>689</v>
      </c>
      <c r="C1096" s="12"/>
      <c r="D1096" s="7"/>
      <c r="E1096" s="20"/>
      <c r="F1096" s="20"/>
      <c r="G1096" s="13"/>
      <c r="H1096" s="13"/>
      <c r="I1096" s="13"/>
      <c r="J1096" s="13"/>
      <c r="K1096" s="13"/>
      <c r="L1096" s="13"/>
      <c r="M1096" s="13"/>
      <c r="N1096" s="13"/>
    </row>
    <row r="1097" spans="1:14" s="16" customFormat="1" ht="15" x14ac:dyDescent="0.25">
      <c r="A1097" s="21" t="s">
        <v>694</v>
      </c>
      <c r="B1097" s="11" t="s">
        <v>696</v>
      </c>
      <c r="C1097" s="14"/>
      <c r="D1097" s="15"/>
      <c r="E1097" s="22" t="s">
        <v>695</v>
      </c>
      <c r="F1097" s="27"/>
      <c r="G1097" s="1"/>
      <c r="H1097" s="1"/>
      <c r="I1097" s="1"/>
      <c r="J1097" s="1"/>
      <c r="K1097" s="1"/>
      <c r="L1097" s="1"/>
      <c r="M1097" s="1"/>
      <c r="N1097" s="1"/>
    </row>
    <row r="1098" spans="1:14" ht="15" x14ac:dyDescent="0.25">
      <c r="A1098" s="21" t="s">
        <v>694</v>
      </c>
      <c r="B1098" s="11" t="s">
        <v>696</v>
      </c>
      <c r="C1098" s="14" t="s">
        <v>201</v>
      </c>
      <c r="D1098" s="6" t="s">
        <v>202</v>
      </c>
      <c r="E1098" s="17"/>
      <c r="F1098" s="16"/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0</v>
      </c>
      <c r="M1098" s="1">
        <v>0</v>
      </c>
      <c r="N1098" s="1">
        <f t="shared" ref="N1098" si="896">SUM(G1098:M1098)</f>
        <v>0</v>
      </c>
    </row>
    <row r="1099" spans="1:14" s="19" customFormat="1" ht="15" x14ac:dyDescent="0.25">
      <c r="A1099" s="21" t="s">
        <v>694</v>
      </c>
      <c r="B1099" s="11" t="s">
        <v>696</v>
      </c>
      <c r="C1099" s="17"/>
      <c r="D1099" s="2"/>
      <c r="E1099" s="17"/>
      <c r="F1099" s="17"/>
      <c r="G1099" s="33"/>
      <c r="H1099" s="8"/>
      <c r="I1099" s="8"/>
      <c r="J1099" s="8"/>
      <c r="K1099" s="8"/>
      <c r="L1099" s="8"/>
      <c r="M1099" s="8"/>
      <c r="N1099" s="1"/>
    </row>
    <row r="1100" spans="1:14" x14ac:dyDescent="0.2">
      <c r="A1100" s="21" t="s">
        <v>694</v>
      </c>
      <c r="B1100" s="11" t="s">
        <v>696</v>
      </c>
      <c r="C1100" s="17" t="s">
        <v>200</v>
      </c>
      <c r="D1100" s="10" t="s">
        <v>199</v>
      </c>
      <c r="E1100" s="17"/>
      <c r="F1100" s="17"/>
      <c r="G1100" s="52" t="s">
        <v>716</v>
      </c>
      <c r="H1100" s="52" t="s">
        <v>716</v>
      </c>
      <c r="I1100" s="52" t="s">
        <v>716</v>
      </c>
      <c r="J1100" s="52" t="s">
        <v>716</v>
      </c>
      <c r="K1100" s="52" t="s">
        <v>716</v>
      </c>
      <c r="L1100" s="52" t="s">
        <v>716</v>
      </c>
      <c r="M1100" s="52" t="s">
        <v>716</v>
      </c>
      <c r="N1100" s="18" t="e">
        <f>(N1098/IC!H1098)*100</f>
        <v>#DIV/0!</v>
      </c>
    </row>
    <row r="1101" spans="1:14" x14ac:dyDescent="0.2">
      <c r="A1101" s="21" t="s">
        <v>694</v>
      </c>
      <c r="B1101" s="11" t="s">
        <v>696</v>
      </c>
      <c r="C1101" s="12"/>
      <c r="D1101" s="7"/>
      <c r="E1101" s="20"/>
      <c r="F1101" s="20"/>
      <c r="G1101" s="13"/>
      <c r="H1101" s="13"/>
      <c r="I1101" s="13"/>
      <c r="J1101" s="13"/>
      <c r="K1101" s="13"/>
      <c r="L1101" s="13"/>
      <c r="M1101" s="13"/>
      <c r="N1101" s="13"/>
    </row>
    <row r="1102" spans="1:14" s="16" customFormat="1" ht="15" x14ac:dyDescent="0.25">
      <c r="A1102" s="11" t="s">
        <v>33</v>
      </c>
      <c r="B1102" s="11" t="s">
        <v>667</v>
      </c>
      <c r="C1102" s="12"/>
      <c r="D1102" s="15"/>
      <c r="E1102" s="27" t="s">
        <v>224</v>
      </c>
      <c r="F1102" s="27"/>
      <c r="G1102" s="1"/>
      <c r="H1102" s="1"/>
      <c r="I1102" s="1"/>
      <c r="J1102" s="1"/>
      <c r="K1102" s="1"/>
      <c r="L1102" s="1"/>
      <c r="M1102" s="1"/>
      <c r="N1102" s="1"/>
    </row>
    <row r="1103" spans="1:14" ht="15" x14ac:dyDescent="0.25">
      <c r="A1103" s="3" t="s">
        <v>33</v>
      </c>
      <c r="B1103" s="3" t="s">
        <v>667</v>
      </c>
      <c r="C1103" s="14" t="s">
        <v>201</v>
      </c>
      <c r="D1103" s="6" t="s">
        <v>202</v>
      </c>
      <c r="E1103" s="17"/>
      <c r="F1103" s="16"/>
      <c r="G1103" s="1">
        <v>0</v>
      </c>
      <c r="H1103" s="1">
        <v>0</v>
      </c>
      <c r="I1103" s="1">
        <v>5115395.4800000004</v>
      </c>
      <c r="J1103" s="1">
        <v>0</v>
      </c>
      <c r="K1103" s="1">
        <v>292214.52</v>
      </c>
      <c r="L1103" s="1">
        <v>0</v>
      </c>
      <c r="M1103" s="1">
        <v>845655.07999999984</v>
      </c>
      <c r="N1103" s="1">
        <f t="shared" ref="N1103" si="897">SUM(G1103:M1103)</f>
        <v>6253265.0800000001</v>
      </c>
    </row>
    <row r="1104" spans="1:14" s="19" customFormat="1" ht="15" x14ac:dyDescent="0.25">
      <c r="A1104" s="3" t="s">
        <v>33</v>
      </c>
      <c r="B1104" s="3" t="s">
        <v>667</v>
      </c>
      <c r="C1104" s="6"/>
      <c r="D1104" s="2"/>
      <c r="E1104" s="17"/>
      <c r="F1104" s="17"/>
      <c r="G1104" s="33"/>
      <c r="H1104" s="8"/>
      <c r="I1104" s="8"/>
      <c r="J1104" s="8"/>
      <c r="K1104" s="8"/>
      <c r="L1104" s="8"/>
      <c r="M1104" s="8"/>
      <c r="N1104" s="1"/>
    </row>
    <row r="1105" spans="1:14" x14ac:dyDescent="0.2">
      <c r="A1105" s="3" t="s">
        <v>33</v>
      </c>
      <c r="B1105" s="3" t="s">
        <v>667</v>
      </c>
      <c r="C1105" s="17" t="s">
        <v>200</v>
      </c>
      <c r="D1105" s="10" t="s">
        <v>199</v>
      </c>
      <c r="E1105" s="17"/>
      <c r="F1105" s="17"/>
      <c r="G1105" s="52">
        <v>0</v>
      </c>
      <c r="H1105" s="52">
        <v>0</v>
      </c>
      <c r="I1105" s="52">
        <v>30.99041458311595</v>
      </c>
      <c r="J1105" s="52">
        <v>0</v>
      </c>
      <c r="K1105" s="52">
        <v>1.7703126097312474</v>
      </c>
      <c r="L1105" s="52">
        <v>0</v>
      </c>
      <c r="M1105" s="52">
        <v>5.1232014466881601</v>
      </c>
      <c r="N1105" s="18">
        <f>(N1103/IC!H1103)*100</f>
        <v>37.883928639535355</v>
      </c>
    </row>
    <row r="1106" spans="1:14" x14ac:dyDescent="0.2">
      <c r="A1106" s="3" t="s">
        <v>33</v>
      </c>
      <c r="B1106" s="3" t="s">
        <v>667</v>
      </c>
      <c r="C1106" s="6"/>
      <c r="D1106" s="7"/>
      <c r="E1106" s="20"/>
      <c r="F1106" s="20"/>
      <c r="G1106" s="13"/>
      <c r="H1106" s="13"/>
      <c r="I1106" s="13"/>
      <c r="J1106" s="13"/>
      <c r="K1106" s="13"/>
      <c r="L1106" s="13"/>
      <c r="M1106" s="13"/>
      <c r="N1106" s="13"/>
    </row>
    <row r="1107" spans="1:14" s="16" customFormat="1" ht="15" x14ac:dyDescent="0.25">
      <c r="A1107" s="11" t="s">
        <v>155</v>
      </c>
      <c r="B1107" s="11" t="s">
        <v>668</v>
      </c>
      <c r="C1107" s="12"/>
      <c r="D1107" s="15"/>
      <c r="E1107" s="27" t="s">
        <v>223</v>
      </c>
      <c r="F1107" s="27"/>
      <c r="G1107" s="1"/>
      <c r="H1107" s="1"/>
      <c r="I1107" s="1"/>
      <c r="J1107" s="1"/>
      <c r="K1107" s="1"/>
      <c r="L1107" s="1"/>
      <c r="M1107" s="1"/>
      <c r="N1107" s="1"/>
    </row>
    <row r="1108" spans="1:14" ht="15" x14ac:dyDescent="0.25">
      <c r="A1108" s="3" t="s">
        <v>155</v>
      </c>
      <c r="B1108" s="3" t="s">
        <v>668</v>
      </c>
      <c r="C1108" s="14" t="s">
        <v>201</v>
      </c>
      <c r="D1108" s="6" t="s">
        <v>202</v>
      </c>
      <c r="E1108" s="17"/>
      <c r="F1108" s="16"/>
      <c r="G1108" s="1">
        <v>0</v>
      </c>
      <c r="H1108" s="1">
        <v>0</v>
      </c>
      <c r="I1108" s="1">
        <v>1380855.73</v>
      </c>
      <c r="J1108" s="1">
        <v>0</v>
      </c>
      <c r="K1108" s="1">
        <v>95514.23</v>
      </c>
      <c r="L1108" s="1">
        <v>0</v>
      </c>
      <c r="M1108" s="1">
        <v>1097024.1299999999</v>
      </c>
      <c r="N1108" s="1">
        <f t="shared" ref="N1108" si="898">SUM(G1108:M1108)</f>
        <v>2573394.09</v>
      </c>
    </row>
    <row r="1109" spans="1:14" s="19" customFormat="1" ht="15" x14ac:dyDescent="0.25">
      <c r="A1109" s="3" t="s">
        <v>155</v>
      </c>
      <c r="B1109" s="3" t="s">
        <v>668</v>
      </c>
      <c r="C1109" s="6"/>
      <c r="D1109" s="2"/>
      <c r="E1109" s="17"/>
      <c r="F1109" s="17"/>
      <c r="G1109" s="33"/>
      <c r="H1109" s="8"/>
      <c r="I1109" s="8"/>
      <c r="J1109" s="8"/>
      <c r="K1109" s="8"/>
      <c r="L1109" s="8"/>
      <c r="M1109" s="8"/>
      <c r="N1109" s="1"/>
    </row>
    <row r="1110" spans="1:14" x14ac:dyDescent="0.2">
      <c r="A1110" s="3" t="s">
        <v>155</v>
      </c>
      <c r="B1110" s="3" t="s">
        <v>668</v>
      </c>
      <c r="C1110" s="17" t="s">
        <v>200</v>
      </c>
      <c r="D1110" s="10" t="s">
        <v>199</v>
      </c>
      <c r="E1110" s="17"/>
      <c r="F1110" s="17"/>
      <c r="G1110" s="52">
        <v>0</v>
      </c>
      <c r="H1110" s="52">
        <v>0</v>
      </c>
      <c r="I1110" s="52">
        <v>33.409170557519843</v>
      </c>
      <c r="J1110" s="52">
        <v>0</v>
      </c>
      <c r="K1110" s="52">
        <v>2.31092295263907</v>
      </c>
      <c r="L1110" s="52">
        <v>0</v>
      </c>
      <c r="M1110" s="52">
        <v>26.541995277728848</v>
      </c>
      <c r="N1110" s="18">
        <f>(N1108/IC!H1108)*100</f>
        <v>62.262088787887762</v>
      </c>
    </row>
    <row r="1111" spans="1:14" x14ac:dyDescent="0.2">
      <c r="A1111" s="3" t="s">
        <v>155</v>
      </c>
      <c r="B1111" s="3" t="s">
        <v>668</v>
      </c>
      <c r="C1111" s="6"/>
      <c r="D1111" s="7"/>
      <c r="E1111" s="20"/>
      <c r="F1111" s="20"/>
      <c r="G1111" s="13"/>
      <c r="H1111" s="13"/>
      <c r="I1111" s="13"/>
      <c r="J1111" s="13"/>
      <c r="K1111" s="13"/>
      <c r="L1111" s="13"/>
      <c r="M1111" s="13"/>
      <c r="N1111" s="13"/>
    </row>
    <row r="1112" spans="1:14" s="16" customFormat="1" ht="15" x14ac:dyDescent="0.25">
      <c r="A1112" s="11" t="s">
        <v>109</v>
      </c>
      <c r="B1112" s="11" t="s">
        <v>669</v>
      </c>
      <c r="C1112" s="12"/>
      <c r="D1112" s="15"/>
      <c r="E1112" s="27" t="s">
        <v>222</v>
      </c>
      <c r="F1112" s="27"/>
      <c r="G1112" s="1"/>
      <c r="H1112" s="1"/>
      <c r="I1112" s="1"/>
      <c r="J1112" s="1"/>
      <c r="K1112" s="1"/>
      <c r="L1112" s="1"/>
      <c r="M1112" s="1"/>
      <c r="N1112" s="1"/>
    </row>
    <row r="1113" spans="1:14" ht="15" x14ac:dyDescent="0.25">
      <c r="A1113" s="3" t="s">
        <v>109</v>
      </c>
      <c r="B1113" s="3" t="s">
        <v>669</v>
      </c>
      <c r="C1113" s="14" t="s">
        <v>201</v>
      </c>
      <c r="D1113" s="6" t="s">
        <v>202</v>
      </c>
      <c r="E1113" s="17"/>
      <c r="F1113" s="16"/>
      <c r="G1113" s="1">
        <v>0</v>
      </c>
      <c r="H1113" s="1">
        <v>0</v>
      </c>
      <c r="I1113" s="1">
        <v>3214281.15</v>
      </c>
      <c r="J1113" s="1">
        <v>0</v>
      </c>
      <c r="K1113" s="1">
        <v>255936.05</v>
      </c>
      <c r="L1113" s="1">
        <v>0</v>
      </c>
      <c r="M1113" s="1">
        <v>1737385.57</v>
      </c>
      <c r="N1113" s="1">
        <f t="shared" ref="N1113" si="899">SUM(G1113:M1113)</f>
        <v>5207602.7699999996</v>
      </c>
    </row>
    <row r="1114" spans="1:14" s="19" customFormat="1" ht="15" x14ac:dyDescent="0.25">
      <c r="A1114" s="3" t="s">
        <v>109</v>
      </c>
      <c r="B1114" s="3" t="s">
        <v>669</v>
      </c>
      <c r="C1114" s="6"/>
      <c r="D1114" s="2"/>
      <c r="E1114" s="17"/>
      <c r="F1114" s="17"/>
      <c r="G1114" s="33"/>
      <c r="H1114" s="8"/>
      <c r="I1114" s="8"/>
      <c r="J1114" s="8"/>
      <c r="K1114" s="8"/>
      <c r="L1114" s="8"/>
      <c r="M1114" s="8"/>
      <c r="N1114" s="1"/>
    </row>
    <row r="1115" spans="1:14" x14ac:dyDescent="0.2">
      <c r="A1115" s="3" t="s">
        <v>109</v>
      </c>
      <c r="B1115" s="3" t="s">
        <v>669</v>
      </c>
      <c r="C1115" s="17" t="s">
        <v>200</v>
      </c>
      <c r="D1115" s="10" t="s">
        <v>199</v>
      </c>
      <c r="E1115" s="17"/>
      <c r="F1115" s="17"/>
      <c r="G1115" s="52">
        <v>0</v>
      </c>
      <c r="H1115" s="52">
        <v>0</v>
      </c>
      <c r="I1115" s="52">
        <v>21.750540128667417</v>
      </c>
      <c r="J1115" s="52">
        <v>0</v>
      </c>
      <c r="K1115" s="52">
        <v>1.7318794051035735</v>
      </c>
      <c r="L1115" s="52">
        <v>0</v>
      </c>
      <c r="M1115" s="52">
        <v>11.756617668386824</v>
      </c>
      <c r="N1115" s="18">
        <f>(N1113/IC!H1113)*100</f>
        <v>35.23903720215781</v>
      </c>
    </row>
    <row r="1116" spans="1:14" x14ac:dyDescent="0.2">
      <c r="A1116" s="3" t="s">
        <v>109</v>
      </c>
      <c r="B1116" s="3" t="s">
        <v>669</v>
      </c>
      <c r="C1116" s="6"/>
      <c r="D1116" s="7"/>
      <c r="E1116" s="20"/>
      <c r="F1116" s="20"/>
      <c r="G1116" s="13"/>
      <c r="H1116" s="13"/>
      <c r="I1116" s="13"/>
      <c r="J1116" s="13"/>
      <c r="K1116" s="13"/>
      <c r="L1116" s="13"/>
      <c r="M1116" s="13"/>
      <c r="N1116" s="13"/>
    </row>
    <row r="1117" spans="1:14" s="16" customFormat="1" ht="15" x14ac:dyDescent="0.25">
      <c r="A1117" s="11" t="s">
        <v>160</v>
      </c>
      <c r="B1117" s="11" t="s">
        <v>670</v>
      </c>
      <c r="C1117" s="12"/>
      <c r="D1117" s="15"/>
      <c r="E1117" s="27" t="s">
        <v>221</v>
      </c>
      <c r="F1117" s="27"/>
      <c r="G1117" s="1"/>
      <c r="H1117" s="1"/>
      <c r="I1117" s="1"/>
      <c r="J1117" s="1"/>
      <c r="K1117" s="1"/>
      <c r="L1117" s="1"/>
      <c r="M1117" s="1"/>
      <c r="N1117" s="1"/>
    </row>
    <row r="1118" spans="1:14" ht="15" x14ac:dyDescent="0.25">
      <c r="A1118" s="3" t="s">
        <v>160</v>
      </c>
      <c r="B1118" s="3" t="s">
        <v>670</v>
      </c>
      <c r="C1118" s="14" t="s">
        <v>201</v>
      </c>
      <c r="D1118" s="6" t="s">
        <v>202</v>
      </c>
      <c r="E1118" s="17"/>
      <c r="F1118" s="16"/>
      <c r="G1118" s="1">
        <v>0</v>
      </c>
      <c r="H1118" s="1">
        <v>0</v>
      </c>
      <c r="I1118" s="1">
        <v>2529036.34</v>
      </c>
      <c r="J1118" s="1">
        <v>0</v>
      </c>
      <c r="K1118" s="1">
        <v>184879.22</v>
      </c>
      <c r="L1118" s="1">
        <v>0</v>
      </c>
      <c r="M1118" s="1">
        <v>1754645.8499999999</v>
      </c>
      <c r="N1118" s="1">
        <f t="shared" ref="N1118" si="900">SUM(G1118:M1118)</f>
        <v>4468561.41</v>
      </c>
    </row>
    <row r="1119" spans="1:14" s="19" customFormat="1" ht="15" x14ac:dyDescent="0.25">
      <c r="A1119" s="3" t="s">
        <v>160</v>
      </c>
      <c r="B1119" s="3" t="s">
        <v>670</v>
      </c>
      <c r="C1119" s="6"/>
      <c r="D1119" s="2"/>
      <c r="E1119" s="17"/>
      <c r="F1119" s="17"/>
      <c r="G1119" s="33"/>
      <c r="H1119" s="8"/>
      <c r="I1119" s="8"/>
      <c r="J1119" s="8"/>
      <c r="K1119" s="8"/>
      <c r="L1119" s="8"/>
      <c r="M1119" s="8"/>
      <c r="N1119" s="1"/>
    </row>
    <row r="1120" spans="1:14" x14ac:dyDescent="0.2">
      <c r="A1120" s="3" t="s">
        <v>160</v>
      </c>
      <c r="B1120" s="3" t="s">
        <v>670</v>
      </c>
      <c r="C1120" s="17" t="s">
        <v>200</v>
      </c>
      <c r="D1120" s="10" t="s">
        <v>199</v>
      </c>
      <c r="E1120" s="17"/>
      <c r="F1120" s="17"/>
      <c r="G1120" s="52">
        <v>0</v>
      </c>
      <c r="H1120" s="52">
        <v>0</v>
      </c>
      <c r="I1120" s="52">
        <v>25.548257732858566</v>
      </c>
      <c r="J1120" s="52">
        <v>0</v>
      </c>
      <c r="K1120" s="52">
        <v>1.8676449552361358</v>
      </c>
      <c r="L1120" s="52">
        <v>0</v>
      </c>
      <c r="M1120" s="52">
        <v>17.72538563273104</v>
      </c>
      <c r="N1120" s="18">
        <f>(N1118/IC!H1118)*100</f>
        <v>45.141288320825744</v>
      </c>
    </row>
    <row r="1121" spans="1:14" x14ac:dyDescent="0.2">
      <c r="A1121" s="3" t="s">
        <v>160</v>
      </c>
      <c r="B1121" s="3" t="s">
        <v>670</v>
      </c>
      <c r="C1121" s="6"/>
      <c r="D1121" s="7"/>
      <c r="E1121" s="20"/>
      <c r="F1121" s="20"/>
      <c r="G1121" s="13"/>
      <c r="H1121" s="13"/>
      <c r="I1121" s="13"/>
      <c r="J1121" s="13"/>
      <c r="K1121" s="13"/>
      <c r="L1121" s="13"/>
      <c r="M1121" s="13"/>
      <c r="N1121" s="13"/>
    </row>
    <row r="1122" spans="1:14" s="16" customFormat="1" ht="15" x14ac:dyDescent="0.25">
      <c r="A1122" s="11" t="s">
        <v>62</v>
      </c>
      <c r="B1122" s="11" t="s">
        <v>671</v>
      </c>
      <c r="C1122" s="12"/>
      <c r="D1122" s="15"/>
      <c r="E1122" s="27" t="s">
        <v>220</v>
      </c>
      <c r="F1122" s="27"/>
      <c r="G1122" s="1"/>
      <c r="H1122" s="1"/>
      <c r="I1122" s="1"/>
      <c r="J1122" s="1"/>
      <c r="K1122" s="1"/>
      <c r="L1122" s="1"/>
      <c r="M1122" s="1"/>
      <c r="N1122" s="1"/>
    </row>
    <row r="1123" spans="1:14" ht="15" x14ac:dyDescent="0.25">
      <c r="A1123" s="3" t="s">
        <v>62</v>
      </c>
      <c r="B1123" s="3" t="s">
        <v>671</v>
      </c>
      <c r="C1123" s="14" t="s">
        <v>201</v>
      </c>
      <c r="D1123" s="6" t="s">
        <v>202</v>
      </c>
      <c r="E1123" s="17"/>
      <c r="F1123" s="16"/>
      <c r="G1123" s="1">
        <v>0</v>
      </c>
      <c r="H1123" s="1">
        <v>0</v>
      </c>
      <c r="I1123" s="1">
        <v>1912982.7100000002</v>
      </c>
      <c r="J1123" s="1">
        <v>0</v>
      </c>
      <c r="K1123" s="1">
        <v>130096.75</v>
      </c>
      <c r="L1123" s="1">
        <v>0</v>
      </c>
      <c r="M1123" s="1">
        <v>1648374.87</v>
      </c>
      <c r="N1123" s="1">
        <f t="shared" ref="N1123" si="901">SUM(G1123:M1123)</f>
        <v>3691454.33</v>
      </c>
    </row>
    <row r="1124" spans="1:14" s="19" customFormat="1" ht="15" x14ac:dyDescent="0.25">
      <c r="A1124" s="3" t="s">
        <v>62</v>
      </c>
      <c r="B1124" s="3" t="s">
        <v>671</v>
      </c>
      <c r="C1124" s="6"/>
      <c r="D1124" s="2"/>
      <c r="E1124" s="17"/>
      <c r="F1124" s="17"/>
      <c r="G1124" s="33"/>
      <c r="H1124" s="8"/>
      <c r="I1124" s="8"/>
      <c r="J1124" s="8"/>
      <c r="K1124" s="8"/>
      <c r="L1124" s="8"/>
      <c r="M1124" s="8"/>
      <c r="N1124" s="1"/>
    </row>
    <row r="1125" spans="1:14" x14ac:dyDescent="0.2">
      <c r="A1125" s="3" t="s">
        <v>62</v>
      </c>
      <c r="B1125" s="3" t="s">
        <v>671</v>
      </c>
      <c r="C1125" s="17" t="s">
        <v>200</v>
      </c>
      <c r="D1125" s="10" t="s">
        <v>199</v>
      </c>
      <c r="E1125" s="17"/>
      <c r="F1125" s="17"/>
      <c r="G1125" s="52">
        <v>0</v>
      </c>
      <c r="H1125" s="52">
        <v>0</v>
      </c>
      <c r="I1125" s="52">
        <v>12.241360307677146</v>
      </c>
      <c r="J1125" s="52">
        <v>0</v>
      </c>
      <c r="K1125" s="52">
        <v>0.83250161294337899</v>
      </c>
      <c r="L1125" s="52">
        <v>0</v>
      </c>
      <c r="M1125" s="52">
        <v>10.548109295661366</v>
      </c>
      <c r="N1125" s="18">
        <f>(N1123/IC!H1123)*100</f>
        <v>23.621971216281889</v>
      </c>
    </row>
    <row r="1126" spans="1:14" x14ac:dyDescent="0.2">
      <c r="A1126" s="3" t="s">
        <v>62</v>
      </c>
      <c r="B1126" s="3" t="s">
        <v>671</v>
      </c>
      <c r="C1126" s="6"/>
      <c r="D1126" s="7"/>
      <c r="E1126" s="20"/>
      <c r="F1126" s="20"/>
      <c r="G1126" s="13"/>
      <c r="H1126" s="13"/>
      <c r="I1126" s="13"/>
      <c r="J1126" s="13"/>
      <c r="K1126" s="13"/>
      <c r="L1126" s="13"/>
      <c r="M1126" s="13"/>
      <c r="N1126" s="13"/>
    </row>
    <row r="1127" spans="1:14" s="16" customFormat="1" ht="15" x14ac:dyDescent="0.25">
      <c r="A1127" s="11" t="s">
        <v>152</v>
      </c>
      <c r="B1127" s="11" t="s">
        <v>672</v>
      </c>
      <c r="C1127" s="12"/>
      <c r="D1127" s="15"/>
      <c r="E1127" s="27" t="s">
        <v>219</v>
      </c>
      <c r="F1127" s="27"/>
      <c r="G1127" s="1"/>
      <c r="H1127" s="1"/>
      <c r="I1127" s="1"/>
      <c r="J1127" s="1"/>
      <c r="K1127" s="1"/>
      <c r="L1127" s="1"/>
      <c r="M1127" s="1"/>
      <c r="N1127" s="1"/>
    </row>
    <row r="1128" spans="1:14" ht="15" x14ac:dyDescent="0.25">
      <c r="A1128" s="3" t="s">
        <v>152</v>
      </c>
      <c r="B1128" s="3" t="s">
        <v>672</v>
      </c>
      <c r="C1128" s="14" t="s">
        <v>201</v>
      </c>
      <c r="D1128" s="6" t="s">
        <v>202</v>
      </c>
      <c r="E1128" s="17"/>
      <c r="F1128" s="16"/>
      <c r="G1128" s="1">
        <v>0</v>
      </c>
      <c r="H1128" s="1">
        <v>0</v>
      </c>
      <c r="I1128" s="1">
        <v>2827505.02</v>
      </c>
      <c r="J1128" s="1">
        <v>0</v>
      </c>
      <c r="K1128" s="1">
        <v>227917.5</v>
      </c>
      <c r="L1128" s="1">
        <v>0</v>
      </c>
      <c r="M1128" s="1">
        <v>1713307.98</v>
      </c>
      <c r="N1128" s="1">
        <f t="shared" ref="N1128" si="902">SUM(G1128:M1128)</f>
        <v>4768730.5</v>
      </c>
    </row>
    <row r="1129" spans="1:14" s="19" customFormat="1" ht="15" x14ac:dyDescent="0.25">
      <c r="A1129" s="3" t="s">
        <v>152</v>
      </c>
      <c r="B1129" s="3" t="s">
        <v>672</v>
      </c>
      <c r="C1129" s="6"/>
      <c r="D1129" s="2"/>
      <c r="E1129" s="17"/>
      <c r="F1129" s="17"/>
      <c r="G1129" s="33"/>
      <c r="H1129" s="8"/>
      <c r="I1129" s="8"/>
      <c r="J1129" s="8"/>
      <c r="K1129" s="8"/>
      <c r="L1129" s="8"/>
      <c r="M1129" s="8"/>
      <c r="N1129" s="1"/>
    </row>
    <row r="1130" spans="1:14" x14ac:dyDescent="0.2">
      <c r="A1130" s="3" t="s">
        <v>152</v>
      </c>
      <c r="B1130" s="3" t="s">
        <v>672</v>
      </c>
      <c r="C1130" s="17" t="s">
        <v>200</v>
      </c>
      <c r="D1130" s="10" t="s">
        <v>199</v>
      </c>
      <c r="E1130" s="17"/>
      <c r="F1130" s="17"/>
      <c r="G1130" s="52">
        <v>0</v>
      </c>
      <c r="H1130" s="52">
        <v>0</v>
      </c>
      <c r="I1130" s="52">
        <v>32.121748862177533</v>
      </c>
      <c r="J1130" s="52">
        <v>0</v>
      </c>
      <c r="K1130" s="52">
        <v>2.5892469313088431</v>
      </c>
      <c r="L1130" s="52">
        <v>0</v>
      </c>
      <c r="M1130" s="52">
        <v>19.463961431666952</v>
      </c>
      <c r="N1130" s="18">
        <f>(N1128/IC!H1128)*100</f>
        <v>54.174957225153328</v>
      </c>
    </row>
    <row r="1131" spans="1:14" x14ac:dyDescent="0.2">
      <c r="A1131" s="3" t="s">
        <v>152</v>
      </c>
      <c r="B1131" s="3" t="s">
        <v>672</v>
      </c>
      <c r="C1131" s="6"/>
      <c r="D1131" s="7"/>
      <c r="E1131" s="20"/>
      <c r="F1131" s="20"/>
      <c r="G1131" s="13"/>
      <c r="H1131" s="13"/>
      <c r="I1131" s="13"/>
      <c r="J1131" s="13"/>
      <c r="K1131" s="13"/>
      <c r="L1131" s="13"/>
      <c r="M1131" s="13"/>
      <c r="N1131" s="13"/>
    </row>
    <row r="1132" spans="1:14" s="16" customFormat="1" ht="15" x14ac:dyDescent="0.25">
      <c r="A1132" s="11" t="s">
        <v>165</v>
      </c>
      <c r="B1132" s="11" t="s">
        <v>673</v>
      </c>
      <c r="C1132" s="12"/>
      <c r="D1132" s="15"/>
      <c r="E1132" s="27" t="s">
        <v>218</v>
      </c>
      <c r="F1132" s="27"/>
      <c r="G1132" s="1"/>
      <c r="H1132" s="1"/>
      <c r="I1132" s="1"/>
      <c r="J1132" s="1"/>
      <c r="K1132" s="1"/>
      <c r="L1132" s="1"/>
      <c r="M1132" s="1"/>
      <c r="N1132" s="1"/>
    </row>
    <row r="1133" spans="1:14" ht="15" x14ac:dyDescent="0.25">
      <c r="A1133" s="3" t="s">
        <v>165</v>
      </c>
      <c r="B1133" s="3" t="s">
        <v>673</v>
      </c>
      <c r="C1133" s="14" t="s">
        <v>201</v>
      </c>
      <c r="D1133" s="6" t="s">
        <v>202</v>
      </c>
      <c r="E1133" s="17"/>
      <c r="F1133" s="16"/>
      <c r="G1133" s="1">
        <v>0</v>
      </c>
      <c r="H1133" s="1">
        <v>0</v>
      </c>
      <c r="I1133" s="1">
        <v>2447665.27</v>
      </c>
      <c r="J1133" s="1">
        <v>0</v>
      </c>
      <c r="K1133" s="1">
        <v>262994.75</v>
      </c>
      <c r="L1133" s="1">
        <v>0</v>
      </c>
      <c r="M1133" s="1">
        <v>994656.54</v>
      </c>
      <c r="N1133" s="1">
        <f t="shared" ref="N1133" si="903">SUM(G1133:M1133)</f>
        <v>3705316.56</v>
      </c>
    </row>
    <row r="1134" spans="1:14" s="19" customFormat="1" ht="15" x14ac:dyDescent="0.25">
      <c r="A1134" s="3" t="s">
        <v>165</v>
      </c>
      <c r="B1134" s="3" t="s">
        <v>673</v>
      </c>
      <c r="C1134" s="6"/>
      <c r="D1134" s="2"/>
      <c r="E1134" s="17"/>
      <c r="F1134" s="17"/>
      <c r="G1134" s="33"/>
      <c r="H1134" s="8"/>
      <c r="I1134" s="8"/>
      <c r="J1134" s="8"/>
      <c r="K1134" s="8"/>
      <c r="L1134" s="8"/>
      <c r="M1134" s="8"/>
      <c r="N1134" s="1"/>
    </row>
    <row r="1135" spans="1:14" x14ac:dyDescent="0.2">
      <c r="A1135" s="3" t="s">
        <v>165</v>
      </c>
      <c r="B1135" s="3" t="s">
        <v>673</v>
      </c>
      <c r="C1135" s="17" t="s">
        <v>200</v>
      </c>
      <c r="D1135" s="10" t="s">
        <v>199</v>
      </c>
      <c r="E1135" s="17"/>
      <c r="F1135" s="17"/>
      <c r="G1135" s="52">
        <v>0</v>
      </c>
      <c r="H1135" s="52">
        <v>0</v>
      </c>
      <c r="I1135" s="52">
        <v>35.458791592058112</v>
      </c>
      <c r="J1135" s="52">
        <v>0</v>
      </c>
      <c r="K1135" s="52">
        <v>3.8099474402622979</v>
      </c>
      <c r="L1135" s="52">
        <v>0</v>
      </c>
      <c r="M1135" s="52">
        <v>14.409371816407566</v>
      </c>
      <c r="N1135" s="18">
        <f>(N1133/IC!H1133)*100</f>
        <v>53.678110848727975</v>
      </c>
    </row>
    <row r="1136" spans="1:14" x14ac:dyDescent="0.2">
      <c r="A1136" s="3" t="s">
        <v>165</v>
      </c>
      <c r="B1136" s="3" t="s">
        <v>673</v>
      </c>
      <c r="C1136" s="6"/>
      <c r="D1136" s="7"/>
      <c r="E1136" s="20"/>
      <c r="F1136" s="20"/>
      <c r="G1136" s="13"/>
      <c r="H1136" s="13"/>
      <c r="I1136" s="13"/>
      <c r="J1136" s="13"/>
      <c r="K1136" s="13"/>
      <c r="L1136" s="13"/>
      <c r="M1136" s="13"/>
      <c r="N1136" s="13"/>
    </row>
    <row r="1137" spans="1:14" s="16" customFormat="1" ht="15" x14ac:dyDescent="0.25">
      <c r="A1137" s="11" t="s">
        <v>112</v>
      </c>
      <c r="B1137" s="11" t="s">
        <v>674</v>
      </c>
      <c r="C1137" s="12"/>
      <c r="D1137" s="15"/>
      <c r="E1137" s="27" t="s">
        <v>217</v>
      </c>
      <c r="F1137" s="27"/>
      <c r="G1137" s="1"/>
      <c r="H1137" s="1"/>
      <c r="I1137" s="1"/>
      <c r="J1137" s="1"/>
      <c r="K1137" s="1"/>
      <c r="L1137" s="1"/>
      <c r="M1137" s="1"/>
      <c r="N1137" s="1"/>
    </row>
    <row r="1138" spans="1:14" ht="15" x14ac:dyDescent="0.25">
      <c r="A1138" s="3" t="s">
        <v>112</v>
      </c>
      <c r="B1138" s="3" t="s">
        <v>674</v>
      </c>
      <c r="C1138" s="14" t="s">
        <v>201</v>
      </c>
      <c r="D1138" s="6" t="s">
        <v>202</v>
      </c>
      <c r="E1138" s="17"/>
      <c r="F1138" s="16"/>
      <c r="G1138" s="1">
        <v>0</v>
      </c>
      <c r="H1138" s="1">
        <v>1600</v>
      </c>
      <c r="I1138" s="1">
        <v>1246587.05</v>
      </c>
      <c r="J1138" s="1">
        <v>0</v>
      </c>
      <c r="K1138" s="1">
        <v>120388.79</v>
      </c>
      <c r="L1138" s="1">
        <v>0</v>
      </c>
      <c r="M1138" s="1">
        <v>809300.65</v>
      </c>
      <c r="N1138" s="1">
        <f t="shared" ref="N1138" si="904">SUM(G1138:M1138)</f>
        <v>2177876.4900000002</v>
      </c>
    </row>
    <row r="1139" spans="1:14" s="19" customFormat="1" ht="15" x14ac:dyDescent="0.25">
      <c r="A1139" s="3" t="s">
        <v>112</v>
      </c>
      <c r="B1139" s="3" t="s">
        <v>674</v>
      </c>
      <c r="C1139" s="6"/>
      <c r="D1139" s="2"/>
      <c r="E1139" s="17"/>
      <c r="F1139" s="17"/>
      <c r="G1139" s="33"/>
      <c r="H1139" s="8"/>
      <c r="I1139" s="8"/>
      <c r="J1139" s="8"/>
      <c r="K1139" s="8"/>
      <c r="L1139" s="8"/>
      <c r="M1139" s="8"/>
      <c r="N1139" s="1"/>
    </row>
    <row r="1140" spans="1:14" x14ac:dyDescent="0.2">
      <c r="A1140" s="3" t="s">
        <v>112</v>
      </c>
      <c r="B1140" s="3" t="s">
        <v>674</v>
      </c>
      <c r="C1140" s="17" t="s">
        <v>200</v>
      </c>
      <c r="D1140" s="10" t="s">
        <v>199</v>
      </c>
      <c r="E1140" s="17"/>
      <c r="F1140" s="17"/>
      <c r="G1140" s="52">
        <v>0</v>
      </c>
      <c r="H1140" s="52">
        <v>3.1323253159385181E-2</v>
      </c>
      <c r="I1140" s="52">
        <v>24.404476095225721</v>
      </c>
      <c r="J1140" s="52">
        <v>0</v>
      </c>
      <c r="K1140" s="52">
        <v>2.3568553417012872</v>
      </c>
      <c r="L1140" s="52">
        <v>0</v>
      </c>
      <c r="M1140" s="52">
        <v>15.843705713753113</v>
      </c>
      <c r="N1140" s="18">
        <f>(N1138/IC!H1138)*100</f>
        <v>42.636360403839511</v>
      </c>
    </row>
    <row r="1141" spans="1:14" x14ac:dyDescent="0.2">
      <c r="A1141" s="3" t="s">
        <v>112</v>
      </c>
      <c r="B1141" s="3" t="s">
        <v>674</v>
      </c>
      <c r="C1141" s="6"/>
      <c r="D1141" s="7"/>
      <c r="E1141" s="20"/>
      <c r="F1141" s="20"/>
      <c r="G1141" s="13"/>
      <c r="H1141" s="13"/>
      <c r="I1141" s="13"/>
      <c r="J1141" s="13"/>
      <c r="K1141" s="13"/>
      <c r="L1141" s="13"/>
      <c r="M1141" s="13"/>
      <c r="N1141" s="13"/>
    </row>
    <row r="1142" spans="1:14" s="16" customFormat="1" ht="15" x14ac:dyDescent="0.25">
      <c r="A1142" s="11" t="s">
        <v>97</v>
      </c>
      <c r="B1142" s="11" t="s">
        <v>675</v>
      </c>
      <c r="C1142" s="12"/>
      <c r="D1142" s="15"/>
      <c r="E1142" s="27" t="s">
        <v>216</v>
      </c>
      <c r="F1142" s="27"/>
      <c r="G1142" s="1"/>
      <c r="H1142" s="1"/>
      <c r="I1142" s="1"/>
      <c r="J1142" s="1"/>
      <c r="K1142" s="1"/>
      <c r="L1142" s="1"/>
      <c r="M1142" s="1"/>
      <c r="N1142" s="1"/>
    </row>
    <row r="1143" spans="1:14" ht="15" x14ac:dyDescent="0.25">
      <c r="A1143" s="3" t="s">
        <v>97</v>
      </c>
      <c r="B1143" s="3" t="s">
        <v>675</v>
      </c>
      <c r="C1143" s="14" t="s">
        <v>201</v>
      </c>
      <c r="D1143" s="6" t="s">
        <v>202</v>
      </c>
      <c r="E1143" s="17"/>
      <c r="F1143" s="16"/>
      <c r="G1143" s="1">
        <v>0</v>
      </c>
      <c r="H1143" s="1">
        <v>0</v>
      </c>
      <c r="I1143" s="1">
        <v>1105807.8</v>
      </c>
      <c r="J1143" s="1">
        <v>0</v>
      </c>
      <c r="K1143" s="1">
        <v>97728.15</v>
      </c>
      <c r="L1143" s="1">
        <v>0</v>
      </c>
      <c r="M1143" s="1">
        <v>442909.66</v>
      </c>
      <c r="N1143" s="1">
        <f t="shared" ref="N1143" si="905">SUM(G1143:M1143)</f>
        <v>1646445.6099999999</v>
      </c>
    </row>
    <row r="1144" spans="1:14" s="19" customFormat="1" ht="15" x14ac:dyDescent="0.25">
      <c r="A1144" s="3" t="s">
        <v>97</v>
      </c>
      <c r="B1144" s="3" t="s">
        <v>675</v>
      </c>
      <c r="C1144" s="6"/>
      <c r="D1144" s="2"/>
      <c r="E1144" s="17"/>
      <c r="F1144" s="17"/>
      <c r="G1144" s="33"/>
      <c r="H1144" s="8"/>
      <c r="I1144" s="8"/>
      <c r="J1144" s="8"/>
      <c r="K1144" s="8"/>
      <c r="L1144" s="8"/>
      <c r="M1144" s="8"/>
      <c r="N1144" s="1"/>
    </row>
    <row r="1145" spans="1:14" x14ac:dyDescent="0.2">
      <c r="A1145" s="3" t="s">
        <v>97</v>
      </c>
      <c r="B1145" s="3" t="s">
        <v>675</v>
      </c>
      <c r="C1145" s="17" t="s">
        <v>200</v>
      </c>
      <c r="D1145" s="10" t="s">
        <v>199</v>
      </c>
      <c r="E1145" s="17"/>
      <c r="F1145" s="17"/>
      <c r="G1145" s="52">
        <v>0</v>
      </c>
      <c r="H1145" s="52">
        <v>0</v>
      </c>
      <c r="I1145" s="52">
        <v>28.788586766398641</v>
      </c>
      <c r="J1145" s="52">
        <v>0</v>
      </c>
      <c r="K1145" s="52">
        <v>2.5442534641143073</v>
      </c>
      <c r="L1145" s="52">
        <v>0</v>
      </c>
      <c r="M1145" s="52">
        <v>11.530704681759453</v>
      </c>
      <c r="N1145" s="18">
        <f>(N1143/IC!H1143)*100</f>
        <v>42.863544912272395</v>
      </c>
    </row>
    <row r="1146" spans="1:14" x14ac:dyDescent="0.2">
      <c r="A1146" s="3" t="s">
        <v>97</v>
      </c>
      <c r="B1146" s="3" t="s">
        <v>675</v>
      </c>
      <c r="C1146" s="6"/>
      <c r="D1146" s="7"/>
      <c r="E1146" s="20"/>
      <c r="F1146" s="20"/>
      <c r="G1146" s="13"/>
      <c r="H1146" s="13"/>
      <c r="I1146" s="13"/>
      <c r="J1146" s="13"/>
      <c r="K1146" s="13"/>
      <c r="L1146" s="13"/>
      <c r="M1146" s="13"/>
      <c r="N1146" s="13"/>
    </row>
    <row r="1147" spans="1:14" s="16" customFormat="1" ht="15" x14ac:dyDescent="0.25">
      <c r="A1147" s="11" t="s">
        <v>140</v>
      </c>
      <c r="B1147" s="11" t="s">
        <v>676</v>
      </c>
      <c r="C1147" s="12"/>
      <c r="D1147" s="15"/>
      <c r="E1147" s="27" t="s">
        <v>215</v>
      </c>
      <c r="F1147" s="27"/>
      <c r="G1147" s="1"/>
      <c r="H1147" s="1"/>
      <c r="I1147" s="1"/>
      <c r="J1147" s="1"/>
      <c r="K1147" s="1"/>
      <c r="L1147" s="1"/>
      <c r="M1147" s="1"/>
      <c r="N1147" s="1"/>
    </row>
    <row r="1148" spans="1:14" ht="15" x14ac:dyDescent="0.25">
      <c r="A1148" s="3" t="s">
        <v>140</v>
      </c>
      <c r="B1148" s="3" t="s">
        <v>676</v>
      </c>
      <c r="C1148" s="14" t="s">
        <v>201</v>
      </c>
      <c r="D1148" s="6" t="s">
        <v>202</v>
      </c>
      <c r="E1148" s="17"/>
      <c r="F1148" s="16"/>
      <c r="G1148" s="1">
        <v>0</v>
      </c>
      <c r="H1148" s="1">
        <v>0</v>
      </c>
      <c r="I1148" s="1">
        <v>1723691.68</v>
      </c>
      <c r="J1148" s="1">
        <v>0</v>
      </c>
      <c r="K1148" s="1">
        <v>116833.89</v>
      </c>
      <c r="L1148" s="1">
        <v>0</v>
      </c>
      <c r="M1148" s="1">
        <v>573681.47</v>
      </c>
      <c r="N1148" s="1">
        <f t="shared" ref="N1148" si="906">SUM(G1148:M1148)</f>
        <v>2414207.04</v>
      </c>
    </row>
    <row r="1149" spans="1:14" s="19" customFormat="1" ht="15" x14ac:dyDescent="0.25">
      <c r="A1149" s="3" t="s">
        <v>140</v>
      </c>
      <c r="B1149" s="3" t="s">
        <v>676</v>
      </c>
      <c r="C1149" s="6"/>
      <c r="D1149" s="2"/>
      <c r="E1149" s="17"/>
      <c r="F1149" s="17"/>
      <c r="G1149" s="33"/>
      <c r="H1149" s="8"/>
      <c r="I1149" s="8"/>
      <c r="J1149" s="8"/>
      <c r="K1149" s="8"/>
      <c r="L1149" s="8"/>
      <c r="M1149" s="8"/>
      <c r="N1149" s="1"/>
    </row>
    <row r="1150" spans="1:14" x14ac:dyDescent="0.2">
      <c r="A1150" s="3" t="s">
        <v>140</v>
      </c>
      <c r="B1150" s="3" t="s">
        <v>676</v>
      </c>
      <c r="C1150" s="17" t="s">
        <v>200</v>
      </c>
      <c r="D1150" s="10" t="s">
        <v>199</v>
      </c>
      <c r="E1150" s="17"/>
      <c r="F1150" s="17"/>
      <c r="G1150" s="52">
        <v>0</v>
      </c>
      <c r="H1150" s="52">
        <v>0</v>
      </c>
      <c r="I1150" s="52">
        <v>40.922627684212195</v>
      </c>
      <c r="J1150" s="52">
        <v>0</v>
      </c>
      <c r="K1150" s="52">
        <v>2.7737847997086127</v>
      </c>
      <c r="L1150" s="52">
        <v>0</v>
      </c>
      <c r="M1150" s="52">
        <v>13.619926045092672</v>
      </c>
      <c r="N1150" s="18">
        <f>(N1148/IC!H1148)*100</f>
        <v>57.316338529013478</v>
      </c>
    </row>
    <row r="1151" spans="1:14" x14ac:dyDescent="0.2">
      <c r="A1151" s="3" t="s">
        <v>140</v>
      </c>
      <c r="B1151" s="3" t="s">
        <v>676</v>
      </c>
      <c r="C1151" s="6"/>
      <c r="D1151" s="7"/>
      <c r="E1151" s="20"/>
      <c r="F1151" s="20"/>
      <c r="G1151" s="13"/>
      <c r="H1151" s="13"/>
      <c r="I1151" s="13"/>
      <c r="J1151" s="13"/>
      <c r="K1151" s="13"/>
      <c r="L1151" s="13"/>
      <c r="M1151" s="13"/>
      <c r="N1151" s="13"/>
    </row>
    <row r="1152" spans="1:14" s="16" customFormat="1" ht="15" x14ac:dyDescent="0.25">
      <c r="A1152" s="11" t="s">
        <v>142</v>
      </c>
      <c r="B1152" s="11" t="s">
        <v>677</v>
      </c>
      <c r="C1152" s="12"/>
      <c r="D1152" s="15"/>
      <c r="E1152" s="27" t="s">
        <v>214</v>
      </c>
      <c r="F1152" s="27"/>
      <c r="G1152" s="1"/>
      <c r="H1152" s="1"/>
      <c r="I1152" s="1"/>
      <c r="J1152" s="1"/>
      <c r="K1152" s="1"/>
      <c r="L1152" s="1"/>
      <c r="M1152" s="1"/>
      <c r="N1152" s="1"/>
    </row>
    <row r="1153" spans="1:14" ht="15" x14ac:dyDescent="0.25">
      <c r="A1153" s="3" t="s">
        <v>142</v>
      </c>
      <c r="B1153" s="3" t="s">
        <v>677</v>
      </c>
      <c r="C1153" s="14" t="s">
        <v>201</v>
      </c>
      <c r="D1153" s="6" t="s">
        <v>202</v>
      </c>
      <c r="E1153" s="17"/>
      <c r="F1153" s="16"/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26600.86</v>
      </c>
      <c r="N1153" s="1">
        <f t="shared" ref="N1153" si="907">SUM(G1153:M1153)</f>
        <v>26600.86</v>
      </c>
    </row>
    <row r="1154" spans="1:14" s="19" customFormat="1" ht="15" x14ac:dyDescent="0.25">
      <c r="A1154" s="3" t="s">
        <v>142</v>
      </c>
      <c r="B1154" s="3" t="s">
        <v>677</v>
      </c>
      <c r="C1154" s="6"/>
      <c r="D1154" s="2"/>
      <c r="E1154" s="17"/>
      <c r="F1154" s="17"/>
      <c r="G1154" s="33"/>
      <c r="H1154" s="8"/>
      <c r="I1154" s="8"/>
      <c r="J1154" s="8"/>
      <c r="K1154" s="8"/>
      <c r="L1154" s="8"/>
      <c r="M1154" s="8"/>
      <c r="N1154" s="1"/>
    </row>
    <row r="1155" spans="1:14" x14ac:dyDescent="0.2">
      <c r="A1155" s="3" t="s">
        <v>142</v>
      </c>
      <c r="B1155" s="3" t="s">
        <v>677</v>
      </c>
      <c r="C1155" s="17" t="s">
        <v>200</v>
      </c>
      <c r="D1155" s="10" t="s">
        <v>199</v>
      </c>
      <c r="E1155" s="17"/>
      <c r="F1155" s="17"/>
      <c r="G1155" s="52">
        <v>0</v>
      </c>
      <c r="H1155" s="52">
        <v>0</v>
      </c>
      <c r="I1155" s="52">
        <v>0</v>
      </c>
      <c r="J1155" s="52">
        <v>0</v>
      </c>
      <c r="K1155" s="52">
        <v>0</v>
      </c>
      <c r="L1155" s="52">
        <v>0</v>
      </c>
      <c r="M1155" s="52">
        <v>2.8577287800328053</v>
      </c>
      <c r="N1155" s="18">
        <f>(N1153/IC!H1153)*100</f>
        <v>2.8577287800328053</v>
      </c>
    </row>
    <row r="1156" spans="1:14" x14ac:dyDescent="0.2">
      <c r="A1156" s="3" t="s">
        <v>142</v>
      </c>
      <c r="B1156" s="3" t="s">
        <v>677</v>
      </c>
      <c r="C1156" s="6"/>
      <c r="D1156" s="7"/>
      <c r="E1156" s="20"/>
      <c r="F1156" s="20"/>
      <c r="G1156" s="13"/>
      <c r="H1156" s="13"/>
      <c r="I1156" s="13"/>
      <c r="J1156" s="13"/>
      <c r="K1156" s="13"/>
      <c r="L1156" s="13"/>
      <c r="M1156" s="13"/>
      <c r="N1156" s="13"/>
    </row>
    <row r="1157" spans="1:14" s="16" customFormat="1" ht="15" x14ac:dyDescent="0.25">
      <c r="A1157" s="11" t="s">
        <v>145</v>
      </c>
      <c r="B1157" s="11" t="s">
        <v>678</v>
      </c>
      <c r="C1157" s="12"/>
      <c r="D1157" s="15"/>
      <c r="E1157" s="27" t="s">
        <v>213</v>
      </c>
      <c r="F1157" s="27"/>
      <c r="G1157" s="1"/>
      <c r="H1157" s="1"/>
      <c r="I1157" s="1"/>
      <c r="J1157" s="1"/>
      <c r="K1157" s="1"/>
      <c r="L1157" s="1"/>
      <c r="M1157" s="1"/>
      <c r="N1157" s="1"/>
    </row>
    <row r="1158" spans="1:14" ht="15" x14ac:dyDescent="0.25">
      <c r="A1158" s="3" t="s">
        <v>145</v>
      </c>
      <c r="B1158" s="3" t="s">
        <v>678</v>
      </c>
      <c r="C1158" s="14" t="s">
        <v>201</v>
      </c>
      <c r="D1158" s="6" t="s">
        <v>202</v>
      </c>
      <c r="E1158" s="17"/>
      <c r="F1158" s="16"/>
      <c r="G1158" s="1">
        <v>0</v>
      </c>
      <c r="H1158" s="1">
        <v>0</v>
      </c>
      <c r="I1158" s="1">
        <v>727743.74</v>
      </c>
      <c r="J1158" s="1">
        <v>0</v>
      </c>
      <c r="K1158" s="1">
        <v>129559.98</v>
      </c>
      <c r="L1158" s="1">
        <v>0</v>
      </c>
      <c r="M1158" s="1">
        <v>335058.34999999998</v>
      </c>
      <c r="N1158" s="1">
        <f t="shared" ref="N1158" si="908">SUM(G1158:M1158)</f>
        <v>1192362.0699999998</v>
      </c>
    </row>
    <row r="1159" spans="1:14" s="19" customFormat="1" ht="15" x14ac:dyDescent="0.25">
      <c r="A1159" s="3" t="s">
        <v>145</v>
      </c>
      <c r="B1159" s="3" t="s">
        <v>678</v>
      </c>
      <c r="C1159" s="6"/>
      <c r="D1159" s="2"/>
      <c r="E1159" s="17"/>
      <c r="F1159" s="17"/>
      <c r="G1159" s="33"/>
      <c r="H1159" s="8"/>
      <c r="I1159" s="8"/>
      <c r="J1159" s="8"/>
      <c r="K1159" s="8"/>
      <c r="L1159" s="8"/>
      <c r="M1159" s="8"/>
      <c r="N1159" s="1"/>
    </row>
    <row r="1160" spans="1:14" x14ac:dyDescent="0.2">
      <c r="A1160" s="3" t="s">
        <v>145</v>
      </c>
      <c r="B1160" s="3" t="s">
        <v>678</v>
      </c>
      <c r="C1160" s="17" t="s">
        <v>200</v>
      </c>
      <c r="D1160" s="10" t="s">
        <v>199</v>
      </c>
      <c r="E1160" s="17"/>
      <c r="F1160" s="17"/>
      <c r="G1160" s="52">
        <v>0</v>
      </c>
      <c r="H1160" s="52">
        <v>0</v>
      </c>
      <c r="I1160" s="52">
        <v>27.690731843933683</v>
      </c>
      <c r="J1160" s="52">
        <v>0</v>
      </c>
      <c r="K1160" s="52">
        <v>4.9297719330233072</v>
      </c>
      <c r="L1160" s="52">
        <v>0</v>
      </c>
      <c r="M1160" s="52">
        <v>12.749008218086324</v>
      </c>
      <c r="N1160" s="18">
        <f>(N1158/IC!H1158)*100</f>
        <v>45.369511995043311</v>
      </c>
    </row>
    <row r="1161" spans="1:14" x14ac:dyDescent="0.2">
      <c r="A1161" s="3" t="s">
        <v>145</v>
      </c>
      <c r="B1161" s="3" t="s">
        <v>678</v>
      </c>
      <c r="C1161" s="6"/>
      <c r="D1161" s="7"/>
      <c r="E1161" s="20"/>
      <c r="F1161" s="20"/>
      <c r="G1161" s="13"/>
      <c r="H1161" s="13"/>
      <c r="I1161" s="13"/>
      <c r="J1161" s="13"/>
      <c r="K1161" s="13"/>
      <c r="L1161" s="13"/>
      <c r="M1161" s="13"/>
      <c r="N1161" s="13"/>
    </row>
    <row r="1162" spans="1:14" s="16" customFormat="1" ht="15" x14ac:dyDescent="0.25">
      <c r="A1162" s="11" t="s">
        <v>191</v>
      </c>
      <c r="B1162" s="11" t="s">
        <v>679</v>
      </c>
      <c r="C1162" s="12"/>
      <c r="D1162" s="15"/>
      <c r="E1162" s="27" t="s">
        <v>212</v>
      </c>
      <c r="F1162" s="27"/>
      <c r="G1162" s="1"/>
      <c r="H1162" s="1"/>
      <c r="I1162" s="1"/>
      <c r="J1162" s="1"/>
      <c r="K1162" s="1"/>
      <c r="L1162" s="1"/>
      <c r="M1162" s="1"/>
      <c r="N1162" s="1"/>
    </row>
    <row r="1163" spans="1:14" ht="15" x14ac:dyDescent="0.25">
      <c r="A1163" s="3" t="s">
        <v>191</v>
      </c>
      <c r="B1163" s="3" t="s">
        <v>679</v>
      </c>
      <c r="C1163" s="14" t="s">
        <v>201</v>
      </c>
      <c r="D1163" s="6" t="s">
        <v>202</v>
      </c>
      <c r="E1163" s="17"/>
      <c r="F1163" s="16"/>
      <c r="G1163" s="1">
        <v>0</v>
      </c>
      <c r="H1163" s="1">
        <v>0</v>
      </c>
      <c r="I1163" s="1">
        <v>0</v>
      </c>
      <c r="J1163" s="1">
        <v>1543.28</v>
      </c>
      <c r="K1163" s="1">
        <v>0</v>
      </c>
      <c r="L1163" s="1">
        <v>0</v>
      </c>
      <c r="M1163" s="1">
        <v>4221911.7</v>
      </c>
      <c r="N1163" s="1">
        <f t="shared" ref="N1163" si="909">SUM(G1163:M1163)</f>
        <v>4223454.9800000004</v>
      </c>
    </row>
    <row r="1164" spans="1:14" s="19" customFormat="1" ht="15" x14ac:dyDescent="0.25">
      <c r="A1164" s="3" t="s">
        <v>191</v>
      </c>
      <c r="B1164" s="3" t="s">
        <v>679</v>
      </c>
      <c r="C1164" s="6"/>
      <c r="D1164" s="2"/>
      <c r="E1164" s="17"/>
      <c r="F1164" s="17"/>
      <c r="G1164" s="33"/>
      <c r="H1164" s="8"/>
      <c r="I1164" s="8"/>
      <c r="J1164" s="8"/>
      <c r="K1164" s="8"/>
      <c r="L1164" s="8"/>
      <c r="M1164" s="8"/>
      <c r="N1164" s="1"/>
    </row>
    <row r="1165" spans="1:14" x14ac:dyDescent="0.2">
      <c r="A1165" s="3" t="s">
        <v>191</v>
      </c>
      <c r="B1165" s="3" t="s">
        <v>679</v>
      </c>
      <c r="C1165" s="17" t="s">
        <v>200</v>
      </c>
      <c r="D1165" s="10" t="s">
        <v>199</v>
      </c>
      <c r="E1165" s="17"/>
      <c r="F1165" s="17"/>
      <c r="G1165" s="52">
        <v>0</v>
      </c>
      <c r="H1165" s="52">
        <v>0</v>
      </c>
      <c r="I1165" s="52">
        <v>0</v>
      </c>
      <c r="J1165" s="52">
        <v>2.7643670543154326E-2</v>
      </c>
      <c r="K1165" s="52">
        <v>0</v>
      </c>
      <c r="L1165" s="52">
        <v>0</v>
      </c>
      <c r="M1165" s="52">
        <v>75.624083832544073</v>
      </c>
      <c r="N1165" s="18">
        <f>(N1163/IC!H1163)*100</f>
        <v>75.65172750308723</v>
      </c>
    </row>
    <row r="1166" spans="1:14" x14ac:dyDescent="0.2">
      <c r="A1166" s="3" t="s">
        <v>191</v>
      </c>
      <c r="B1166" s="3" t="s">
        <v>679</v>
      </c>
      <c r="C1166" s="6"/>
      <c r="D1166" s="7"/>
      <c r="E1166" s="20"/>
      <c r="F1166" s="20"/>
      <c r="G1166" s="13"/>
      <c r="H1166" s="13"/>
      <c r="I1166" s="13"/>
      <c r="J1166" s="13"/>
      <c r="K1166" s="13"/>
      <c r="L1166" s="13"/>
      <c r="M1166" s="13"/>
      <c r="N1166" s="13"/>
    </row>
    <row r="1167" spans="1:14" s="16" customFormat="1" ht="15" x14ac:dyDescent="0.25">
      <c r="A1167" s="11" t="s">
        <v>170</v>
      </c>
      <c r="B1167" s="11" t="s">
        <v>680</v>
      </c>
      <c r="C1167" s="12"/>
      <c r="D1167" s="15"/>
      <c r="E1167" s="27" t="s">
        <v>211</v>
      </c>
      <c r="F1167" s="27"/>
      <c r="G1167" s="1"/>
      <c r="H1167" s="1"/>
      <c r="I1167" s="1"/>
      <c r="J1167" s="1"/>
      <c r="K1167" s="1"/>
      <c r="L1167" s="1"/>
      <c r="M1167" s="1"/>
      <c r="N1167" s="1"/>
    </row>
    <row r="1168" spans="1:14" ht="15" x14ac:dyDescent="0.25">
      <c r="A1168" s="3" t="s">
        <v>170</v>
      </c>
      <c r="B1168" s="3" t="s">
        <v>680</v>
      </c>
      <c r="C1168" s="14" t="s">
        <v>201</v>
      </c>
      <c r="D1168" s="6" t="s">
        <v>202</v>
      </c>
      <c r="E1168" s="17"/>
      <c r="F1168" s="16"/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127090.17</v>
      </c>
      <c r="N1168" s="1">
        <f t="shared" ref="N1168" si="910">SUM(G1168:M1168)</f>
        <v>127090.17</v>
      </c>
    </row>
    <row r="1169" spans="1:14" s="19" customFormat="1" ht="15" x14ac:dyDescent="0.25">
      <c r="A1169" s="3" t="s">
        <v>170</v>
      </c>
      <c r="B1169" s="3" t="s">
        <v>680</v>
      </c>
      <c r="C1169" s="6"/>
      <c r="D1169" s="2"/>
      <c r="E1169" s="17"/>
      <c r="F1169" s="17"/>
      <c r="G1169" s="33"/>
      <c r="H1169" s="8"/>
      <c r="I1169" s="8"/>
      <c r="J1169" s="8"/>
      <c r="K1169" s="8"/>
      <c r="L1169" s="8"/>
      <c r="M1169" s="8"/>
      <c r="N1169" s="1"/>
    </row>
    <row r="1170" spans="1:14" x14ac:dyDescent="0.2">
      <c r="A1170" s="3" t="s">
        <v>170</v>
      </c>
      <c r="B1170" s="3" t="s">
        <v>680</v>
      </c>
      <c r="C1170" s="17" t="s">
        <v>200</v>
      </c>
      <c r="D1170" s="10" t="s">
        <v>199</v>
      </c>
      <c r="E1170" s="17"/>
      <c r="F1170" s="17"/>
      <c r="G1170" s="52">
        <v>0</v>
      </c>
      <c r="H1170" s="52">
        <v>0</v>
      </c>
      <c r="I1170" s="52">
        <v>0</v>
      </c>
      <c r="J1170" s="52">
        <v>0</v>
      </c>
      <c r="K1170" s="52">
        <v>0</v>
      </c>
      <c r="L1170" s="52">
        <v>0</v>
      </c>
      <c r="M1170" s="52">
        <v>4.8570760190005924</v>
      </c>
      <c r="N1170" s="18">
        <f>(N1168/IC!H1168)*100</f>
        <v>4.8570760190005924</v>
      </c>
    </row>
    <row r="1171" spans="1:14" x14ac:dyDescent="0.2">
      <c r="A1171" s="3" t="s">
        <v>170</v>
      </c>
      <c r="B1171" s="3" t="s">
        <v>680</v>
      </c>
      <c r="C1171" s="6"/>
      <c r="D1171" s="7"/>
      <c r="E1171" s="20"/>
      <c r="F1171" s="20"/>
      <c r="G1171" s="13"/>
      <c r="H1171" s="13"/>
      <c r="I1171" s="13"/>
      <c r="J1171" s="13"/>
      <c r="K1171" s="13"/>
      <c r="L1171" s="13"/>
      <c r="M1171" s="13"/>
      <c r="N1171" s="13"/>
    </row>
    <row r="1172" spans="1:14" s="16" customFormat="1" ht="15" x14ac:dyDescent="0.25">
      <c r="A1172" s="11" t="s">
        <v>163</v>
      </c>
      <c r="B1172" s="11" t="s">
        <v>681</v>
      </c>
      <c r="C1172" s="12"/>
      <c r="D1172" s="15"/>
      <c r="E1172" s="27" t="s">
        <v>210</v>
      </c>
      <c r="F1172" s="27"/>
      <c r="G1172" s="1"/>
      <c r="H1172" s="1"/>
      <c r="I1172" s="1"/>
      <c r="J1172" s="1"/>
      <c r="K1172" s="1"/>
      <c r="L1172" s="1"/>
      <c r="M1172" s="1"/>
      <c r="N1172" s="1"/>
    </row>
    <row r="1173" spans="1:14" ht="15" x14ac:dyDescent="0.25">
      <c r="A1173" s="3" t="s">
        <v>163</v>
      </c>
      <c r="B1173" s="3" t="s">
        <v>681</v>
      </c>
      <c r="C1173" s="14" t="s">
        <v>201</v>
      </c>
      <c r="D1173" s="6" t="s">
        <v>202</v>
      </c>
      <c r="E1173" s="17"/>
      <c r="F1173" s="16"/>
      <c r="G1173" s="1">
        <v>0</v>
      </c>
      <c r="H1173" s="1">
        <v>0</v>
      </c>
      <c r="I1173" s="1">
        <v>999940.46</v>
      </c>
      <c r="J1173" s="1">
        <v>0</v>
      </c>
      <c r="K1173" s="1">
        <v>56702.55</v>
      </c>
      <c r="L1173" s="1">
        <v>0</v>
      </c>
      <c r="M1173" s="1">
        <v>232941.78</v>
      </c>
      <c r="N1173" s="1">
        <f t="shared" ref="N1173" si="911">SUM(G1173:M1173)</f>
        <v>1289584.79</v>
      </c>
    </row>
    <row r="1174" spans="1:14" s="19" customFormat="1" ht="15" x14ac:dyDescent="0.25">
      <c r="A1174" s="3" t="s">
        <v>163</v>
      </c>
      <c r="B1174" s="3" t="s">
        <v>681</v>
      </c>
      <c r="C1174" s="6"/>
      <c r="D1174" s="2"/>
      <c r="E1174" s="17"/>
      <c r="F1174" s="17"/>
      <c r="G1174" s="33"/>
      <c r="H1174" s="8"/>
      <c r="I1174" s="8"/>
      <c r="J1174" s="8"/>
      <c r="K1174" s="8"/>
      <c r="L1174" s="8"/>
      <c r="M1174" s="8"/>
      <c r="N1174" s="1"/>
    </row>
    <row r="1175" spans="1:14" x14ac:dyDescent="0.2">
      <c r="A1175" s="3" t="s">
        <v>163</v>
      </c>
      <c r="B1175" s="3" t="s">
        <v>681</v>
      </c>
      <c r="C1175" s="17" t="s">
        <v>200</v>
      </c>
      <c r="D1175" s="10" t="s">
        <v>199</v>
      </c>
      <c r="E1175" s="17"/>
      <c r="F1175" s="17"/>
      <c r="G1175" s="52">
        <v>0</v>
      </c>
      <c r="H1175" s="52">
        <v>0</v>
      </c>
      <c r="I1175" s="52">
        <v>44.094345946729632</v>
      </c>
      <c r="J1175" s="52">
        <v>0</v>
      </c>
      <c r="K1175" s="52">
        <v>2.5004107302166116</v>
      </c>
      <c r="L1175" s="52">
        <v>0</v>
      </c>
      <c r="M1175" s="52">
        <v>10.272027029256307</v>
      </c>
      <c r="N1175" s="18">
        <f>(N1173/IC!H1173)*100</f>
        <v>56.866783706202554</v>
      </c>
    </row>
    <row r="1176" spans="1:14" x14ac:dyDescent="0.2">
      <c r="A1176" s="3" t="s">
        <v>163</v>
      </c>
      <c r="B1176" s="3" t="s">
        <v>681</v>
      </c>
      <c r="C1176" s="6"/>
      <c r="D1176" s="7"/>
      <c r="E1176" s="20"/>
      <c r="F1176" s="20"/>
      <c r="G1176" s="13"/>
      <c r="H1176" s="13"/>
      <c r="I1176" s="13"/>
      <c r="J1176" s="13"/>
      <c r="K1176" s="13"/>
      <c r="L1176" s="13"/>
      <c r="M1176" s="13"/>
      <c r="N1176" s="13"/>
    </row>
    <row r="1177" spans="1:14" s="16" customFormat="1" ht="15" x14ac:dyDescent="0.25">
      <c r="A1177" s="11" t="s">
        <v>46</v>
      </c>
      <c r="B1177" s="11" t="s">
        <v>682</v>
      </c>
      <c r="C1177" s="12"/>
      <c r="D1177" s="15"/>
      <c r="E1177" s="22" t="s">
        <v>209</v>
      </c>
      <c r="F1177" s="27"/>
      <c r="G1177" s="1"/>
      <c r="H1177" s="1"/>
      <c r="I1177" s="1"/>
      <c r="J1177" s="1"/>
      <c r="K1177" s="1"/>
      <c r="L1177" s="1"/>
      <c r="M1177" s="1"/>
      <c r="N1177" s="1"/>
    </row>
    <row r="1178" spans="1:14" ht="15" x14ac:dyDescent="0.25">
      <c r="A1178" s="3" t="s">
        <v>46</v>
      </c>
      <c r="B1178" s="3" t="s">
        <v>682</v>
      </c>
      <c r="C1178" s="14" t="s">
        <v>201</v>
      </c>
      <c r="D1178" s="6" t="s">
        <v>202</v>
      </c>
      <c r="E1178" s="17"/>
      <c r="F1178" s="16"/>
      <c r="G1178" s="1">
        <v>0</v>
      </c>
      <c r="H1178" s="1">
        <v>0</v>
      </c>
      <c r="I1178" s="1">
        <v>568947.14</v>
      </c>
      <c r="J1178" s="1">
        <v>0</v>
      </c>
      <c r="K1178" s="1">
        <v>70984.59</v>
      </c>
      <c r="L1178" s="1">
        <v>0</v>
      </c>
      <c r="M1178" s="1">
        <v>286338.33</v>
      </c>
      <c r="N1178" s="1">
        <f t="shared" ref="N1178" si="912">SUM(G1178:M1178)</f>
        <v>926270.06</v>
      </c>
    </row>
    <row r="1179" spans="1:14" s="19" customFormat="1" ht="15" x14ac:dyDescent="0.25">
      <c r="A1179" s="3" t="s">
        <v>46</v>
      </c>
      <c r="B1179" s="3" t="s">
        <v>682</v>
      </c>
      <c r="C1179" s="6"/>
      <c r="D1179" s="2"/>
      <c r="E1179" s="17"/>
      <c r="F1179" s="17"/>
      <c r="G1179" s="33"/>
      <c r="H1179" s="8"/>
      <c r="I1179" s="8"/>
      <c r="J1179" s="8"/>
      <c r="K1179" s="8"/>
      <c r="L1179" s="8"/>
      <c r="M1179" s="8"/>
      <c r="N1179" s="1"/>
    </row>
    <row r="1180" spans="1:14" x14ac:dyDescent="0.2">
      <c r="A1180" s="3" t="s">
        <v>46</v>
      </c>
      <c r="B1180" s="3" t="s">
        <v>682</v>
      </c>
      <c r="C1180" s="17" t="s">
        <v>200</v>
      </c>
      <c r="D1180" s="10" t="s">
        <v>199</v>
      </c>
      <c r="E1180" s="17"/>
      <c r="F1180" s="17"/>
      <c r="G1180" s="52">
        <v>0</v>
      </c>
      <c r="H1180" s="52">
        <v>0</v>
      </c>
      <c r="I1180" s="52">
        <v>33.342452081243444</v>
      </c>
      <c r="J1180" s="52">
        <v>0</v>
      </c>
      <c r="K1180" s="52">
        <v>4.1599651781037386</v>
      </c>
      <c r="L1180" s="52">
        <v>0</v>
      </c>
      <c r="M1180" s="52">
        <v>16.780508022323961</v>
      </c>
      <c r="N1180" s="18">
        <f>(N1178/IC!H1178)*100</f>
        <v>54.282925281671147</v>
      </c>
    </row>
    <row r="1181" spans="1:14" x14ac:dyDescent="0.2">
      <c r="A1181" s="3" t="s">
        <v>46</v>
      </c>
      <c r="B1181" s="3" t="s">
        <v>682</v>
      </c>
      <c r="C1181" s="6"/>
      <c r="D1181" s="7"/>
      <c r="E1181" s="20"/>
      <c r="F1181" s="20"/>
      <c r="G1181" s="13"/>
      <c r="H1181" s="13"/>
      <c r="I1181" s="13"/>
      <c r="J1181" s="13"/>
      <c r="K1181" s="13"/>
      <c r="L1181" s="13"/>
      <c r="M1181" s="13"/>
      <c r="N1181" s="13"/>
    </row>
    <row r="1182" spans="1:14" s="16" customFormat="1" ht="15" x14ac:dyDescent="0.25">
      <c r="A1182" s="11" t="s">
        <v>76</v>
      </c>
      <c r="B1182" s="11" t="s">
        <v>683</v>
      </c>
      <c r="C1182" s="12"/>
      <c r="D1182" s="15"/>
      <c r="E1182" s="22" t="s">
        <v>208</v>
      </c>
      <c r="F1182" s="27"/>
      <c r="G1182" s="1"/>
      <c r="H1182" s="1"/>
      <c r="I1182" s="1"/>
      <c r="J1182" s="1"/>
      <c r="K1182" s="1"/>
      <c r="L1182" s="1"/>
      <c r="M1182" s="1"/>
      <c r="N1182" s="1"/>
    </row>
    <row r="1183" spans="1:14" ht="15" x14ac:dyDescent="0.25">
      <c r="A1183" s="3" t="s">
        <v>76</v>
      </c>
      <c r="B1183" s="3" t="s">
        <v>683</v>
      </c>
      <c r="C1183" s="14" t="s">
        <v>201</v>
      </c>
      <c r="D1183" s="6" t="s">
        <v>202</v>
      </c>
      <c r="E1183" s="17"/>
      <c r="F1183" s="16"/>
      <c r="G1183" s="1">
        <v>0</v>
      </c>
      <c r="H1183" s="1">
        <v>0</v>
      </c>
      <c r="I1183" s="1">
        <v>1425689.91</v>
      </c>
      <c r="J1183" s="1">
        <v>0</v>
      </c>
      <c r="K1183" s="1">
        <v>151618.22999999998</v>
      </c>
      <c r="L1183" s="1">
        <v>0</v>
      </c>
      <c r="M1183" s="1">
        <v>825195.81</v>
      </c>
      <c r="N1183" s="1">
        <f t="shared" ref="N1183" si="913">SUM(G1183:M1183)</f>
        <v>2402503.9500000002</v>
      </c>
    </row>
    <row r="1184" spans="1:14" s="19" customFormat="1" ht="15" x14ac:dyDescent="0.25">
      <c r="A1184" s="3" t="s">
        <v>76</v>
      </c>
      <c r="B1184" s="3" t="s">
        <v>683</v>
      </c>
      <c r="C1184" s="6"/>
      <c r="D1184" s="2"/>
      <c r="E1184" s="17"/>
      <c r="F1184" s="17"/>
      <c r="G1184" s="33"/>
      <c r="H1184" s="8"/>
      <c r="I1184" s="8"/>
      <c r="J1184" s="8"/>
      <c r="K1184" s="8"/>
      <c r="L1184" s="8"/>
      <c r="M1184" s="8"/>
      <c r="N1184" s="1"/>
    </row>
    <row r="1185" spans="1:14" x14ac:dyDescent="0.2">
      <c r="A1185" s="3" t="s">
        <v>76</v>
      </c>
      <c r="B1185" s="3" t="s">
        <v>683</v>
      </c>
      <c r="C1185" s="17" t="s">
        <v>200</v>
      </c>
      <c r="D1185" s="10" t="s">
        <v>199</v>
      </c>
      <c r="E1185" s="17"/>
      <c r="F1185" s="17"/>
      <c r="G1185" s="52">
        <v>0</v>
      </c>
      <c r="H1185" s="52">
        <v>0</v>
      </c>
      <c r="I1185" s="52">
        <v>30.412520982164178</v>
      </c>
      <c r="J1185" s="52">
        <v>0</v>
      </c>
      <c r="K1185" s="52">
        <v>3.234288584642921</v>
      </c>
      <c r="L1185" s="52">
        <v>0</v>
      </c>
      <c r="M1185" s="52">
        <v>17.602905589770899</v>
      </c>
      <c r="N1185" s="18">
        <f>(N1183/IC!H1183)*100</f>
        <v>51.249715156577999</v>
      </c>
    </row>
    <row r="1186" spans="1:14" x14ac:dyDescent="0.2">
      <c r="A1186" s="3" t="s">
        <v>76</v>
      </c>
      <c r="B1186" s="3" t="s">
        <v>683</v>
      </c>
      <c r="C1186" s="6"/>
      <c r="D1186" s="7"/>
      <c r="E1186" s="20"/>
      <c r="F1186" s="20"/>
      <c r="G1186" s="13"/>
      <c r="H1186" s="13"/>
      <c r="I1186" s="13"/>
      <c r="J1186" s="13"/>
      <c r="K1186" s="13"/>
      <c r="L1186" s="13"/>
      <c r="M1186" s="13"/>
      <c r="N1186" s="13"/>
    </row>
    <row r="1187" spans="1:14" s="16" customFormat="1" ht="15" x14ac:dyDescent="0.25">
      <c r="A1187" s="11" t="s">
        <v>684</v>
      </c>
      <c r="B1187" s="11" t="s">
        <v>685</v>
      </c>
      <c r="C1187" s="6"/>
      <c r="D1187" s="15"/>
      <c r="E1187" s="22" t="s">
        <v>207</v>
      </c>
      <c r="F1187" s="27"/>
      <c r="G1187" s="1"/>
      <c r="H1187" s="1"/>
      <c r="I1187" s="1"/>
      <c r="J1187" s="1"/>
      <c r="K1187" s="1"/>
      <c r="L1187" s="1"/>
      <c r="M1187" s="1"/>
      <c r="N1187" s="1"/>
    </row>
    <row r="1188" spans="1:14" ht="15" x14ac:dyDescent="0.25">
      <c r="A1188" s="3" t="s">
        <v>684</v>
      </c>
      <c r="B1188" s="3" t="s">
        <v>685</v>
      </c>
      <c r="C1188" s="14" t="s">
        <v>201</v>
      </c>
      <c r="D1188" s="6" t="s">
        <v>202</v>
      </c>
      <c r="E1188" s="17"/>
      <c r="F1188" s="16"/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0</v>
      </c>
      <c r="M1188" s="1">
        <v>0</v>
      </c>
      <c r="N1188" s="1">
        <f t="shared" ref="N1188" si="914">SUM(G1188:M1188)</f>
        <v>0</v>
      </c>
    </row>
    <row r="1189" spans="1:14" s="19" customFormat="1" ht="15" x14ac:dyDescent="0.25">
      <c r="A1189" s="3" t="s">
        <v>684</v>
      </c>
      <c r="B1189" s="3" t="s">
        <v>685</v>
      </c>
      <c r="C1189" s="6"/>
      <c r="D1189" s="2"/>
      <c r="E1189" s="17"/>
      <c r="F1189" s="17"/>
      <c r="G1189" s="33"/>
      <c r="H1189" s="8"/>
      <c r="I1189" s="8"/>
      <c r="J1189" s="8"/>
      <c r="K1189" s="8"/>
      <c r="L1189" s="8"/>
      <c r="M1189" s="8"/>
      <c r="N1189" s="1"/>
    </row>
    <row r="1190" spans="1:14" x14ac:dyDescent="0.2">
      <c r="A1190" s="3" t="s">
        <v>684</v>
      </c>
      <c r="B1190" s="3" t="s">
        <v>685</v>
      </c>
      <c r="C1190" s="17" t="s">
        <v>200</v>
      </c>
      <c r="D1190" s="10" t="s">
        <v>199</v>
      </c>
      <c r="E1190" s="17"/>
      <c r="F1190" s="17"/>
      <c r="G1190" s="52" t="s">
        <v>716</v>
      </c>
      <c r="H1190" s="52" t="s">
        <v>716</v>
      </c>
      <c r="I1190" s="52" t="s">
        <v>716</v>
      </c>
      <c r="J1190" s="52" t="s">
        <v>716</v>
      </c>
      <c r="K1190" s="52" t="s">
        <v>716</v>
      </c>
      <c r="L1190" s="52" t="s">
        <v>716</v>
      </c>
      <c r="M1190" s="52" t="s">
        <v>716</v>
      </c>
      <c r="N1190" s="52" t="str">
        <f>IFERROR((N1188/IC!H1188)*100,"0.0")</f>
        <v>0.0</v>
      </c>
    </row>
    <row r="1191" spans="1:14" x14ac:dyDescent="0.2">
      <c r="A1191" s="3" t="s">
        <v>684</v>
      </c>
      <c r="B1191" s="3" t="s">
        <v>685</v>
      </c>
      <c r="C1191" s="6"/>
      <c r="D1191" s="7"/>
      <c r="E1191" s="20"/>
      <c r="F1191" s="20"/>
      <c r="G1191" s="13"/>
      <c r="H1191" s="13"/>
      <c r="I1191" s="13"/>
      <c r="J1191" s="13"/>
      <c r="K1191" s="13"/>
      <c r="L1191" s="13"/>
      <c r="M1191" s="13"/>
      <c r="N1191" s="13"/>
    </row>
    <row r="1192" spans="1:14" s="16" customFormat="1" ht="15" x14ac:dyDescent="0.25">
      <c r="A1192" s="11" t="s">
        <v>118</v>
      </c>
      <c r="B1192" s="11" t="s">
        <v>686</v>
      </c>
      <c r="C1192" s="6"/>
      <c r="D1192" s="15"/>
      <c r="E1192" s="22" t="s">
        <v>206</v>
      </c>
      <c r="F1192" s="27"/>
      <c r="G1192" s="1"/>
      <c r="H1192" s="1"/>
      <c r="I1192" s="1"/>
      <c r="J1192" s="1"/>
      <c r="K1192" s="1"/>
      <c r="L1192" s="1"/>
      <c r="M1192" s="1"/>
      <c r="N1192" s="1"/>
    </row>
    <row r="1193" spans="1:14" ht="15" x14ac:dyDescent="0.25">
      <c r="A1193" s="3" t="s">
        <v>118</v>
      </c>
      <c r="B1193" s="3" t="s">
        <v>686</v>
      </c>
      <c r="C1193" s="14" t="s">
        <v>201</v>
      </c>
      <c r="D1193" s="6" t="s">
        <v>202</v>
      </c>
      <c r="E1193" s="17"/>
      <c r="F1193" s="16"/>
      <c r="G1193" s="1">
        <v>0</v>
      </c>
      <c r="H1193" s="1">
        <v>0</v>
      </c>
      <c r="I1193" s="1">
        <v>1109252.77</v>
      </c>
      <c r="J1193" s="1">
        <v>0</v>
      </c>
      <c r="K1193" s="1">
        <v>65724.41</v>
      </c>
      <c r="L1193" s="1">
        <v>0</v>
      </c>
      <c r="M1193" s="1">
        <v>155047.6</v>
      </c>
      <c r="N1193" s="1">
        <f t="shared" ref="N1193" si="915">SUM(G1193:M1193)</f>
        <v>1330024.78</v>
      </c>
    </row>
    <row r="1194" spans="1:14" s="19" customFormat="1" ht="15" x14ac:dyDescent="0.25">
      <c r="A1194" s="3" t="s">
        <v>118</v>
      </c>
      <c r="B1194" s="3" t="s">
        <v>686</v>
      </c>
      <c r="C1194" s="6"/>
      <c r="D1194" s="2"/>
      <c r="E1194" s="17"/>
      <c r="F1194" s="17"/>
      <c r="G1194" s="33"/>
      <c r="H1194" s="8"/>
      <c r="I1194" s="8"/>
      <c r="J1194" s="8"/>
      <c r="K1194" s="8"/>
      <c r="L1194" s="8"/>
      <c r="M1194" s="8"/>
      <c r="N1194" s="1"/>
    </row>
    <row r="1195" spans="1:14" x14ac:dyDescent="0.2">
      <c r="A1195" s="3" t="s">
        <v>118</v>
      </c>
      <c r="B1195" s="3" t="s">
        <v>686</v>
      </c>
      <c r="C1195" s="17" t="s">
        <v>200</v>
      </c>
      <c r="D1195" s="10" t="s">
        <v>199</v>
      </c>
      <c r="E1195" s="17"/>
      <c r="F1195" s="17"/>
      <c r="G1195" s="52">
        <v>0</v>
      </c>
      <c r="H1195" s="52">
        <v>0</v>
      </c>
      <c r="I1195" s="52">
        <v>46.830653661243659</v>
      </c>
      <c r="J1195" s="52">
        <v>0</v>
      </c>
      <c r="K1195" s="52">
        <v>2.7747661894949149</v>
      </c>
      <c r="L1195" s="52">
        <v>0</v>
      </c>
      <c r="M1195" s="52">
        <v>6.5458303580409742</v>
      </c>
      <c r="N1195" s="52">
        <f>IFERROR((N1193/IC!H1193)*100,"0.0")</f>
        <v>56.151250208779544</v>
      </c>
    </row>
    <row r="1196" spans="1:14" x14ac:dyDescent="0.2">
      <c r="A1196" s="3" t="s">
        <v>118</v>
      </c>
      <c r="B1196" s="3" t="s">
        <v>686</v>
      </c>
      <c r="C1196" s="6"/>
      <c r="D1196" s="7"/>
      <c r="E1196" s="20"/>
      <c r="F1196" s="20"/>
      <c r="G1196" s="13"/>
      <c r="H1196" s="13"/>
      <c r="I1196" s="13"/>
      <c r="J1196" s="13"/>
      <c r="K1196" s="13"/>
      <c r="L1196" s="13"/>
      <c r="M1196" s="13"/>
      <c r="N1196" s="13"/>
    </row>
    <row r="1197" spans="1:14" s="16" customFormat="1" ht="15" x14ac:dyDescent="0.25">
      <c r="A1197" s="21" t="s">
        <v>687</v>
      </c>
      <c r="B1197" s="11" t="s">
        <v>693</v>
      </c>
      <c r="C1197" s="6"/>
      <c r="D1197" s="15"/>
      <c r="E1197" s="22" t="s">
        <v>702</v>
      </c>
      <c r="F1197" s="27"/>
      <c r="G1197" s="1"/>
      <c r="H1197" s="1"/>
      <c r="I1197" s="1"/>
      <c r="J1197" s="1"/>
      <c r="K1197" s="1"/>
      <c r="L1197" s="1"/>
      <c r="M1197" s="1"/>
      <c r="N1197" s="1"/>
    </row>
    <row r="1198" spans="1:14" ht="15" x14ac:dyDescent="0.25">
      <c r="A1198" s="21" t="s">
        <v>687</v>
      </c>
      <c r="B1198" s="11" t="s">
        <v>693</v>
      </c>
      <c r="C1198" s="14" t="s">
        <v>201</v>
      </c>
      <c r="D1198" s="6" t="s">
        <v>202</v>
      </c>
      <c r="E1198" s="17"/>
      <c r="F1198" s="16"/>
      <c r="G1198" s="1">
        <v>0</v>
      </c>
      <c r="H1198" s="1">
        <v>0</v>
      </c>
      <c r="I1198" s="1">
        <v>1501533.69</v>
      </c>
      <c r="J1198" s="1">
        <v>0</v>
      </c>
      <c r="K1198" s="1">
        <v>69658.55</v>
      </c>
      <c r="L1198" s="1">
        <v>0</v>
      </c>
      <c r="M1198" s="1">
        <v>37878176.879999995</v>
      </c>
      <c r="N1198" s="1">
        <f t="shared" ref="N1198" si="916">SUM(G1198:M1198)</f>
        <v>39449369.119999997</v>
      </c>
    </row>
    <row r="1199" spans="1:14" s="19" customFormat="1" ht="15" x14ac:dyDescent="0.25">
      <c r="A1199" s="21" t="s">
        <v>687</v>
      </c>
      <c r="B1199" s="11" t="s">
        <v>693</v>
      </c>
      <c r="C1199" s="6"/>
      <c r="D1199" s="2"/>
      <c r="E1199" s="17"/>
      <c r="F1199" s="17"/>
      <c r="G1199" s="33"/>
      <c r="H1199" s="8"/>
      <c r="I1199" s="8"/>
      <c r="J1199" s="8"/>
      <c r="K1199" s="8"/>
      <c r="L1199" s="8"/>
      <c r="M1199" s="8"/>
      <c r="N1199" s="1"/>
    </row>
    <row r="1200" spans="1:14" x14ac:dyDescent="0.2">
      <c r="A1200" s="21" t="s">
        <v>687</v>
      </c>
      <c r="B1200" s="11" t="s">
        <v>693</v>
      </c>
      <c r="C1200" s="17" t="s">
        <v>200</v>
      </c>
      <c r="D1200" s="10" t="s">
        <v>199</v>
      </c>
      <c r="E1200" s="17"/>
      <c r="F1200" s="17"/>
      <c r="G1200" s="52">
        <v>0</v>
      </c>
      <c r="H1200" s="52">
        <v>0</v>
      </c>
      <c r="I1200" s="52">
        <v>63.392047420426266</v>
      </c>
      <c r="J1200" s="52">
        <v>0</v>
      </c>
      <c r="K1200" s="52">
        <v>2.9408584930506185</v>
      </c>
      <c r="L1200" s="52">
        <v>0</v>
      </c>
      <c r="M1200" s="52">
        <v>1599.1483913865784</v>
      </c>
      <c r="N1200" s="52">
        <f>IFERROR((N1198/IC!H1193)*100,"0.0")</f>
        <v>1665.4812973000555</v>
      </c>
    </row>
    <row r="1201" spans="1:14" x14ac:dyDescent="0.2">
      <c r="A1201" s="21" t="s">
        <v>687</v>
      </c>
      <c r="B1201" s="11" t="s">
        <v>693</v>
      </c>
      <c r="C1201" s="6"/>
      <c r="D1201" s="7"/>
      <c r="E1201" s="20"/>
      <c r="F1201" s="20"/>
      <c r="G1201" s="13"/>
      <c r="H1201" s="13"/>
      <c r="I1201" s="13"/>
      <c r="J1201" s="13"/>
      <c r="K1201" s="13"/>
      <c r="L1201" s="13"/>
      <c r="M1201" s="13"/>
      <c r="N1201" s="13"/>
    </row>
    <row r="1202" spans="1:14" s="16" customFormat="1" ht="15" x14ac:dyDescent="0.25">
      <c r="A1202" s="21" t="s">
        <v>699</v>
      </c>
      <c r="B1202" s="11" t="s">
        <v>701</v>
      </c>
      <c r="C1202" s="6"/>
      <c r="D1202" s="15"/>
      <c r="E1202" s="22" t="s">
        <v>700</v>
      </c>
      <c r="F1202" s="27"/>
      <c r="G1202" s="1"/>
      <c r="H1202" s="1"/>
      <c r="I1202" s="1"/>
      <c r="J1202" s="1"/>
      <c r="K1202" s="1"/>
      <c r="L1202" s="1"/>
      <c r="M1202" s="1"/>
      <c r="N1202" s="1"/>
    </row>
    <row r="1203" spans="1:14" ht="15" x14ac:dyDescent="0.25">
      <c r="A1203" s="21" t="s">
        <v>699</v>
      </c>
      <c r="B1203" s="11" t="s">
        <v>701</v>
      </c>
      <c r="C1203" s="14" t="s">
        <v>201</v>
      </c>
      <c r="D1203" s="6" t="s">
        <v>202</v>
      </c>
      <c r="E1203" s="17"/>
      <c r="F1203" s="16"/>
      <c r="G1203" s="1">
        <v>0</v>
      </c>
      <c r="H1203" s="1">
        <v>0</v>
      </c>
      <c r="I1203" s="1">
        <v>1803584.87</v>
      </c>
      <c r="J1203" s="1">
        <v>0</v>
      </c>
      <c r="K1203" s="1">
        <v>122048.56</v>
      </c>
      <c r="L1203" s="1">
        <v>0</v>
      </c>
      <c r="M1203" s="1">
        <v>1639420.8199999998</v>
      </c>
      <c r="N1203" s="1">
        <f t="shared" ref="N1203" si="917">SUM(G1203:M1203)</f>
        <v>3565054.25</v>
      </c>
    </row>
    <row r="1204" spans="1:14" s="19" customFormat="1" ht="15" x14ac:dyDescent="0.25">
      <c r="A1204" s="21" t="s">
        <v>699</v>
      </c>
      <c r="B1204" s="11" t="s">
        <v>701</v>
      </c>
      <c r="C1204" s="6"/>
      <c r="D1204" s="2"/>
      <c r="E1204" s="17"/>
      <c r="F1204" s="17"/>
      <c r="G1204" s="33"/>
      <c r="H1204" s="8"/>
      <c r="I1204" s="8"/>
      <c r="J1204" s="8"/>
      <c r="K1204" s="8"/>
      <c r="L1204" s="8"/>
      <c r="M1204" s="8"/>
      <c r="N1204" s="1"/>
    </row>
    <row r="1205" spans="1:14" x14ac:dyDescent="0.2">
      <c r="A1205" s="21" t="s">
        <v>699</v>
      </c>
      <c r="B1205" s="11" t="s">
        <v>701</v>
      </c>
      <c r="C1205" s="17" t="s">
        <v>200</v>
      </c>
      <c r="D1205" s="10" t="s">
        <v>199</v>
      </c>
      <c r="E1205" s="17"/>
      <c r="F1205" s="17"/>
      <c r="G1205" s="52">
        <v>0</v>
      </c>
      <c r="H1205" s="52">
        <v>0</v>
      </c>
      <c r="I1205" s="52">
        <v>16.896370057336203</v>
      </c>
      <c r="J1205" s="52">
        <v>0</v>
      </c>
      <c r="K1205" s="52">
        <v>1.1433770980375326</v>
      </c>
      <c r="L1205" s="52">
        <v>0</v>
      </c>
      <c r="M1205" s="52">
        <v>15.358446012258659</v>
      </c>
      <c r="N1205" s="52">
        <f>IFERROR((N1203/IC!H1203)*100,"0.0")</f>
        <v>33.398193167632392</v>
      </c>
    </row>
    <row r="1206" spans="1:14" x14ac:dyDescent="0.2">
      <c r="A1206" s="21" t="s">
        <v>699</v>
      </c>
      <c r="B1206" s="11" t="s">
        <v>701</v>
      </c>
      <c r="C1206" s="6"/>
      <c r="D1206" s="7"/>
      <c r="E1206" s="20"/>
      <c r="F1206" s="20"/>
      <c r="G1206" s="13"/>
      <c r="H1206" s="13"/>
      <c r="I1206" s="13"/>
      <c r="J1206" s="13"/>
      <c r="K1206" s="13"/>
      <c r="L1206" s="13"/>
      <c r="M1206" s="13"/>
      <c r="N1206" s="13"/>
    </row>
    <row r="1207" spans="1:14" s="16" customFormat="1" x14ac:dyDescent="0.2">
      <c r="A1207" s="11"/>
      <c r="B1207" s="11"/>
      <c r="C1207" s="6"/>
      <c r="D1207" s="23" t="s">
        <v>205</v>
      </c>
      <c r="E1207" s="14"/>
      <c r="F1207" s="14"/>
      <c r="G1207" s="8"/>
      <c r="H1207" s="8"/>
      <c r="I1207" s="8"/>
      <c r="J1207" s="8"/>
      <c r="K1207" s="8"/>
      <c r="L1207" s="8"/>
      <c r="M1207" s="8"/>
      <c r="N1207" s="8"/>
    </row>
    <row r="1208" spans="1:14" x14ac:dyDescent="0.2">
      <c r="C1208" s="14" t="s">
        <v>201</v>
      </c>
      <c r="D1208" s="6" t="s">
        <v>202</v>
      </c>
      <c r="E1208" s="17"/>
      <c r="F1208" s="17"/>
      <c r="G1208" s="26">
        <f t="shared" ref="G1208:N1208" si="918">SUMIF($D$7:$D$1081,$D1208,G$7:G$1081)</f>
        <v>4991823356.4800043</v>
      </c>
      <c r="H1208" s="26">
        <f t="shared" si="918"/>
        <v>42271896.050000004</v>
      </c>
      <c r="I1208" s="26">
        <f t="shared" si="918"/>
        <v>240954534.74000007</v>
      </c>
      <c r="J1208" s="26">
        <f t="shared" si="918"/>
        <v>54443725.629999988</v>
      </c>
      <c r="K1208" s="26">
        <f t="shared" si="918"/>
        <v>10195858.01</v>
      </c>
      <c r="L1208" s="26">
        <f t="shared" si="918"/>
        <v>64909172.579999998</v>
      </c>
      <c r="M1208" s="26">
        <f t="shared" si="918"/>
        <v>845280827.01999962</v>
      </c>
      <c r="N1208" s="26">
        <f t="shared" si="918"/>
        <v>6249879370.510004</v>
      </c>
    </row>
    <row r="1209" spans="1:14" s="19" customFormat="1" x14ac:dyDescent="0.2">
      <c r="A1209" s="3"/>
      <c r="B1209" s="3"/>
      <c r="C1209" s="6"/>
      <c r="D1209" s="2" t="s">
        <v>697</v>
      </c>
      <c r="E1209" s="17"/>
      <c r="F1209" s="8">
        <f>SUMIF($D$7:$D$1081,$D1209,F$7:F$1081)</f>
        <v>879404.96000000043</v>
      </c>
      <c r="G1209" s="26">
        <f>G1208/$F1209</f>
        <v>5676.3647961230536</v>
      </c>
      <c r="H1209" s="26">
        <f t="shared" ref="H1209:N1209" si="919">H1208/$F1209</f>
        <v>48.068748725274396</v>
      </c>
      <c r="I1209" s="26">
        <f t="shared" si="919"/>
        <v>273.9972432495718</v>
      </c>
      <c r="J1209" s="26">
        <f t="shared" si="919"/>
        <v>61.909732269419948</v>
      </c>
      <c r="K1209" s="26">
        <f t="shared" si="919"/>
        <v>11.594041964466513</v>
      </c>
      <c r="L1209" s="26">
        <f t="shared" si="919"/>
        <v>73.810332591255758</v>
      </c>
      <c r="M1209" s="26">
        <f t="shared" si="919"/>
        <v>961.19633782825065</v>
      </c>
      <c r="N1209" s="26">
        <f t="shared" si="919"/>
        <v>7106.9412327512928</v>
      </c>
    </row>
    <row r="1210" spans="1:14" s="19" customFormat="1" x14ac:dyDescent="0.2">
      <c r="A1210" s="3"/>
      <c r="B1210" s="3"/>
      <c r="C1210" s="6"/>
      <c r="D1210" s="6" t="s">
        <v>698</v>
      </c>
      <c r="E1210" s="17"/>
      <c r="F1210" s="8">
        <f>SUMIF($D$7:$D$1081,$D1210,F$7:F$1081)</f>
        <v>877512</v>
      </c>
      <c r="G1210" s="26">
        <f>G1208/$F1210</f>
        <v>5688.6097927777673</v>
      </c>
      <c r="H1210" s="26">
        <f t="shared" ref="H1210:N1210" si="920">H1208/$F1210</f>
        <v>48.172442143241348</v>
      </c>
      <c r="I1210" s="26">
        <f t="shared" si="920"/>
        <v>274.58830732799106</v>
      </c>
      <c r="J1210" s="26">
        <f t="shared" si="920"/>
        <v>62.043283316923286</v>
      </c>
      <c r="K1210" s="26">
        <f t="shared" si="920"/>
        <v>11.61905251438157</v>
      </c>
      <c r="L1210" s="26">
        <f t="shared" si="920"/>
        <v>73.969555493258213</v>
      </c>
      <c r="M1210" s="26">
        <f t="shared" si="920"/>
        <v>963.26982083435848</v>
      </c>
      <c r="N1210" s="26">
        <f t="shared" si="920"/>
        <v>7122.2722544079215</v>
      </c>
    </row>
    <row r="1211" spans="1:14" x14ac:dyDescent="0.2">
      <c r="C1211" s="17" t="s">
        <v>200</v>
      </c>
      <c r="D1211" s="10" t="s">
        <v>199</v>
      </c>
      <c r="E1211" s="17"/>
      <c r="F1211" s="17"/>
      <c r="G1211" s="18">
        <f t="shared" ref="G1211:M1211" si="921">(G1208/$N1208)*$N1211</f>
        <v>32.419152821724232</v>
      </c>
      <c r="H1211" s="18">
        <f t="shared" si="921"/>
        <v>0.27453276292920459</v>
      </c>
      <c r="I1211" s="18">
        <f t="shared" si="921"/>
        <v>1.564867449623027</v>
      </c>
      <c r="J1211" s="18">
        <f t="shared" si="921"/>
        <v>0.35358211525890243</v>
      </c>
      <c r="K1211" s="18">
        <f t="shared" si="921"/>
        <v>6.6216501540605974E-2</v>
      </c>
      <c r="L1211" s="18">
        <f t="shared" si="921"/>
        <v>0.42154944899463437</v>
      </c>
      <c r="M1211" s="18">
        <f t="shared" si="921"/>
        <v>5.4896350194086816</v>
      </c>
      <c r="N1211" s="18">
        <f>(N1208/IC!H1208)*100</f>
        <v>40.589536119479291</v>
      </c>
    </row>
    <row r="1212" spans="1:14" x14ac:dyDescent="0.2">
      <c r="C1212" s="6"/>
      <c r="D1212" s="7"/>
      <c r="E1212" s="12"/>
      <c r="F1212" s="12"/>
      <c r="G1212" s="13"/>
      <c r="H1212" s="13"/>
      <c r="I1212" s="13"/>
      <c r="J1212" s="13"/>
      <c r="K1212" s="13"/>
      <c r="L1212" s="13"/>
      <c r="M1212" s="13"/>
      <c r="N1212" s="13"/>
    </row>
    <row r="1213" spans="1:14" s="16" customFormat="1" x14ac:dyDescent="0.2">
      <c r="A1213" s="11"/>
      <c r="B1213" s="11"/>
      <c r="C1213" s="12"/>
      <c r="D1213" s="23" t="s">
        <v>204</v>
      </c>
      <c r="E1213" s="14"/>
      <c r="F1213" s="14"/>
      <c r="G1213" s="8"/>
      <c r="H1213" s="8"/>
      <c r="I1213" s="8"/>
      <c r="J1213" s="8"/>
      <c r="K1213" s="8"/>
      <c r="L1213" s="8"/>
      <c r="M1213" s="8"/>
      <c r="N1213" s="8"/>
    </row>
    <row r="1214" spans="1:14" x14ac:dyDescent="0.2">
      <c r="C1214" s="14" t="s">
        <v>201</v>
      </c>
      <c r="D1214" s="6" t="s">
        <v>202</v>
      </c>
      <c r="E1214" s="17"/>
      <c r="F1214" s="17"/>
      <c r="G1214" s="26">
        <f t="shared" ref="G1214:M1214" si="922">SUMIF($D$1082:$D$1206,$D1214,G$1082:G$1206)</f>
        <v>0</v>
      </c>
      <c r="H1214" s="26">
        <f t="shared" si="922"/>
        <v>1600</v>
      </c>
      <c r="I1214" s="26">
        <f t="shared" si="922"/>
        <v>31640500.810000006</v>
      </c>
      <c r="J1214" s="26">
        <f t="shared" si="922"/>
        <v>1543.28</v>
      </c>
      <c r="K1214" s="26">
        <f t="shared" si="922"/>
        <v>2450800.7200000002</v>
      </c>
      <c r="L1214" s="26">
        <f t="shared" si="922"/>
        <v>0</v>
      </c>
      <c r="M1214" s="26">
        <f t="shared" si="922"/>
        <v>57626840.599999994</v>
      </c>
      <c r="N1214" s="26">
        <f>SUMIF($D$1082:$D$1206,$D1214,N$1082:N$1206)</f>
        <v>91721285.409999996</v>
      </c>
    </row>
    <row r="1215" spans="1:14" s="19" customFormat="1" x14ac:dyDescent="0.2">
      <c r="A1215" s="3"/>
      <c r="B1215" s="3"/>
      <c r="C1215" s="6"/>
      <c r="D1215" s="2"/>
      <c r="E1215" s="17"/>
      <c r="F1215" s="17"/>
      <c r="G1215" s="18"/>
      <c r="H1215" s="18"/>
      <c r="I1215" s="18"/>
      <c r="J1215" s="18"/>
      <c r="K1215" s="18"/>
      <c r="L1215" s="18"/>
      <c r="M1215" s="18"/>
      <c r="N1215" s="18"/>
    </row>
    <row r="1216" spans="1:14" x14ac:dyDescent="0.2">
      <c r="C1216" s="17" t="s">
        <v>200</v>
      </c>
      <c r="D1216" s="4" t="s">
        <v>199</v>
      </c>
      <c r="G1216" s="18">
        <f t="shared" ref="G1216:M1216" si="923">(G1214/$N1214)*$N1216</f>
        <v>0</v>
      </c>
      <c r="H1216" s="18">
        <f t="shared" si="923"/>
        <v>9.3011496310990802E-4</v>
      </c>
      <c r="I1216" s="18">
        <f t="shared" si="923"/>
        <v>18.393314527295107</v>
      </c>
      <c r="J1216" s="18">
        <f t="shared" si="923"/>
        <v>8.9714238766766172E-4</v>
      </c>
      <c r="K1216" s="18">
        <f t="shared" si="923"/>
        <v>1.4247040132953348</v>
      </c>
      <c r="L1216" s="18">
        <f t="shared" si="923"/>
        <v>0</v>
      </c>
      <c r="M1216" s="18">
        <f t="shared" si="923"/>
        <v>33.499741699255964</v>
      </c>
      <c r="N1216" s="18">
        <f>(N1214/IC!H1214)*100</f>
        <v>53.319587497197176</v>
      </c>
    </row>
    <row r="1217" spans="1:14" x14ac:dyDescent="0.2">
      <c r="C1217" s="25"/>
      <c r="D1217" s="7"/>
      <c r="E1217" s="12"/>
      <c r="F1217" s="12"/>
      <c r="G1217" s="13"/>
      <c r="H1217" s="13"/>
      <c r="I1217" s="13"/>
      <c r="J1217" s="13"/>
      <c r="K1217" s="13"/>
      <c r="L1217" s="13"/>
      <c r="M1217" s="13"/>
      <c r="N1217" s="13"/>
    </row>
    <row r="1218" spans="1:14" s="16" customFormat="1" x14ac:dyDescent="0.2">
      <c r="A1218" s="11"/>
      <c r="B1218" s="11"/>
      <c r="C1218" s="12"/>
      <c r="D1218" s="23" t="s">
        <v>203</v>
      </c>
      <c r="E1218" s="14"/>
      <c r="F1218" s="14"/>
      <c r="G1218" s="8"/>
      <c r="H1218" s="8"/>
      <c r="I1218" s="8"/>
      <c r="J1218" s="8"/>
      <c r="K1218" s="8"/>
      <c r="L1218" s="8"/>
      <c r="M1218" s="8"/>
      <c r="N1218" s="8"/>
    </row>
    <row r="1219" spans="1:14" x14ac:dyDescent="0.2">
      <c r="C1219" s="14" t="s">
        <v>201</v>
      </c>
      <c r="D1219" s="6" t="s">
        <v>202</v>
      </c>
      <c r="E1219" s="6"/>
      <c r="F1219" s="6"/>
      <c r="G1219" s="26">
        <f>G1208+G1214</f>
        <v>4991823356.4800043</v>
      </c>
      <c r="H1219" s="26">
        <f t="shared" ref="H1219:N1219" si="924">H1208+H1214</f>
        <v>42273496.050000004</v>
      </c>
      <c r="I1219" s="26">
        <f t="shared" si="924"/>
        <v>272595035.55000007</v>
      </c>
      <c r="J1219" s="26">
        <f t="shared" si="924"/>
        <v>54445268.909999989</v>
      </c>
      <c r="K1219" s="26">
        <f t="shared" si="924"/>
        <v>12646658.73</v>
      </c>
      <c r="L1219" s="26">
        <f t="shared" si="924"/>
        <v>64909172.579999998</v>
      </c>
      <c r="M1219" s="26">
        <f t="shared" si="924"/>
        <v>902907667.61999965</v>
      </c>
      <c r="N1219" s="26">
        <f t="shared" si="924"/>
        <v>6341600655.9200039</v>
      </c>
    </row>
    <row r="1220" spans="1:14" s="19" customFormat="1" x14ac:dyDescent="0.2">
      <c r="A1220" s="3"/>
      <c r="B1220" s="3"/>
      <c r="C1220" s="6"/>
      <c r="D1220" s="2" t="s">
        <v>697</v>
      </c>
      <c r="E1220" s="17"/>
      <c r="F1220" s="17">
        <f>F1209</f>
        <v>879404.96000000043</v>
      </c>
      <c r="G1220" s="26">
        <f>G1219/$F1220</f>
        <v>5676.3647961230536</v>
      </c>
      <c r="H1220" s="26">
        <f t="shared" ref="H1220:N1220" si="925">H1219/$F1220</f>
        <v>48.070568137345944</v>
      </c>
      <c r="I1220" s="26">
        <f t="shared" si="925"/>
        <v>309.97668645171154</v>
      </c>
      <c r="J1220" s="26">
        <f t="shared" si="925"/>
        <v>61.911487183333563</v>
      </c>
      <c r="K1220" s="26">
        <f t="shared" si="925"/>
        <v>14.380927223790044</v>
      </c>
      <c r="L1220" s="26">
        <f t="shared" si="925"/>
        <v>73.810332591255758</v>
      </c>
      <c r="M1220" s="26">
        <f t="shared" si="925"/>
        <v>1026.725693723628</v>
      </c>
      <c r="N1220" s="26">
        <f t="shared" si="925"/>
        <v>7211.2404914341178</v>
      </c>
    </row>
    <row r="1221" spans="1:14" s="19" customFormat="1" x14ac:dyDescent="0.2">
      <c r="A1221" s="3"/>
      <c r="B1221" s="3"/>
      <c r="C1221" s="6"/>
      <c r="D1221" s="2" t="str">
        <f>D1210</f>
        <v>Per Membership Count</v>
      </c>
      <c r="E1221" s="17"/>
      <c r="F1221" s="17">
        <f>F1210</f>
        <v>877512</v>
      </c>
      <c r="G1221" s="26">
        <f>G1219/$F1221</f>
        <v>5688.6097927777673</v>
      </c>
      <c r="H1221" s="26">
        <f t="shared" ref="H1221:N1221" si="926">H1219/$F1221</f>
        <v>48.174265480130188</v>
      </c>
      <c r="I1221" s="26">
        <f t="shared" si="926"/>
        <v>310.64536502064936</v>
      </c>
      <c r="J1221" s="26">
        <f t="shared" si="926"/>
        <v>62.045042016519417</v>
      </c>
      <c r="K1221" s="26">
        <f t="shared" si="926"/>
        <v>14.411949614364248</v>
      </c>
      <c r="L1221" s="26">
        <f t="shared" si="926"/>
        <v>73.969555493258213</v>
      </c>
      <c r="M1221" s="26">
        <f t="shared" si="926"/>
        <v>1028.9405359926698</v>
      </c>
      <c r="N1221" s="26">
        <f t="shared" si="926"/>
        <v>7226.7965063953588</v>
      </c>
    </row>
    <row r="1222" spans="1:14" x14ac:dyDescent="0.2">
      <c r="C1222" s="17" t="s">
        <v>200</v>
      </c>
      <c r="D1222" s="10" t="s">
        <v>199</v>
      </c>
      <c r="E1222" s="6"/>
      <c r="F1222" s="6"/>
      <c r="G1222" s="18">
        <f t="shared" ref="G1222:M1222" si="927">(G1219/$N1219)*$N1222</f>
        <v>32.060971868814967</v>
      </c>
      <c r="H1222" s="18">
        <f t="shared" si="927"/>
        <v>0.27150988143363003</v>
      </c>
      <c r="I1222" s="18">
        <f t="shared" si="927"/>
        <v>1.7507954793716822</v>
      </c>
      <c r="J1222" s="18">
        <f t="shared" si="927"/>
        <v>0.34968549771449997</v>
      </c>
      <c r="K1222" s="18">
        <f t="shared" si="927"/>
        <v>8.1225664616255022E-2</v>
      </c>
      <c r="L1222" s="18">
        <f t="shared" si="927"/>
        <v>0.41689198665533189</v>
      </c>
      <c r="M1222" s="18">
        <f t="shared" si="927"/>
        <v>5.7991029057796961</v>
      </c>
      <c r="N1222" s="18">
        <f>(N1219/IC!H1219)*100</f>
        <v>40.730183284386065</v>
      </c>
    </row>
    <row r="1223" spans="1:14" x14ac:dyDescent="0.2">
      <c r="C1223" s="6"/>
      <c r="D1223" s="10"/>
      <c r="G1223" s="8"/>
      <c r="H1223" s="8"/>
      <c r="I1223" s="8"/>
      <c r="J1223" s="8"/>
      <c r="K1223" s="8"/>
      <c r="L1223" s="8"/>
      <c r="M1223" s="8"/>
      <c r="N1223" s="8"/>
    </row>
    <row r="1224" spans="1:14" x14ac:dyDescent="0.2">
      <c r="C1224" s="6"/>
      <c r="D1224" s="10"/>
      <c r="G1224" s="8"/>
      <c r="H1224" s="8"/>
      <c r="I1224" s="8"/>
      <c r="J1224" s="8"/>
      <c r="K1224" s="8"/>
      <c r="L1224" s="8"/>
      <c r="M1224" s="8"/>
      <c r="N1224" s="8"/>
    </row>
    <row r="1225" spans="1:14" x14ac:dyDescent="0.2">
      <c r="C1225" s="6"/>
      <c r="D1225" s="10"/>
      <c r="E1225" s="12"/>
      <c r="F1225" s="12"/>
      <c r="G1225" s="8"/>
      <c r="H1225" s="8"/>
      <c r="I1225" s="8"/>
      <c r="J1225" s="8"/>
      <c r="K1225" s="8"/>
      <c r="L1225" s="8"/>
      <c r="M1225" s="8"/>
      <c r="N1225" s="8"/>
    </row>
    <row r="1226" spans="1:14" x14ac:dyDescent="0.2">
      <c r="C1226" s="6"/>
      <c r="D1226" s="10"/>
      <c r="E1226" s="12"/>
      <c r="F1226" s="12"/>
      <c r="G1226" s="8"/>
      <c r="H1226" s="8"/>
      <c r="I1226" s="8"/>
      <c r="J1226" s="8"/>
      <c r="K1226" s="8"/>
      <c r="L1226" s="8"/>
      <c r="M1226" s="8"/>
      <c r="N1226" s="8"/>
    </row>
    <row r="1227" spans="1:14" x14ac:dyDescent="0.2">
      <c r="C1227" s="6"/>
      <c r="D1227" s="10"/>
      <c r="E1227" s="12"/>
      <c r="F1227" s="12"/>
      <c r="G1227" s="8"/>
      <c r="H1227" s="8"/>
      <c r="I1227" s="8"/>
      <c r="J1227" s="8"/>
      <c r="K1227" s="8"/>
      <c r="L1227" s="8"/>
      <c r="M1227" s="8"/>
      <c r="N1227" s="8"/>
    </row>
    <row r="1228" spans="1:14" x14ac:dyDescent="0.2">
      <c r="C1228" s="6"/>
      <c r="D1228" s="10"/>
      <c r="E1228" s="12"/>
      <c r="F1228" s="12"/>
      <c r="G1228" s="8"/>
      <c r="H1228" s="8"/>
      <c r="I1228" s="8"/>
      <c r="J1228" s="8"/>
      <c r="K1228" s="8"/>
      <c r="L1228" s="8"/>
      <c r="M1228" s="8"/>
      <c r="N1228" s="8"/>
    </row>
    <row r="1229" spans="1:14" x14ac:dyDescent="0.2">
      <c r="C1229" s="6"/>
      <c r="D1229" s="10"/>
      <c r="E1229" s="12"/>
      <c r="F1229" s="12"/>
      <c r="G1229" s="8"/>
      <c r="H1229" s="8"/>
      <c r="I1229" s="8"/>
      <c r="J1229" s="8"/>
      <c r="K1229" s="8"/>
      <c r="L1229" s="8"/>
      <c r="M1229" s="8"/>
      <c r="N1229" s="8"/>
    </row>
    <row r="1230" spans="1:14" x14ac:dyDescent="0.2">
      <c r="C1230" s="6"/>
      <c r="D1230" s="10"/>
      <c r="E1230" s="12"/>
      <c r="F1230" s="12"/>
      <c r="G1230" s="8"/>
      <c r="H1230" s="8"/>
      <c r="I1230" s="8"/>
      <c r="J1230" s="8"/>
      <c r="K1230" s="8"/>
      <c r="L1230" s="8"/>
      <c r="M1230" s="8"/>
      <c r="N1230" s="8"/>
    </row>
    <row r="1231" spans="1:14" x14ac:dyDescent="0.2">
      <c r="C1231" s="6"/>
      <c r="D1231" s="10"/>
      <c r="E1231" s="12"/>
      <c r="F1231" s="12"/>
      <c r="G1231" s="8"/>
      <c r="H1231" s="8"/>
      <c r="I1231" s="8"/>
      <c r="J1231" s="8"/>
      <c r="K1231" s="8"/>
      <c r="L1231" s="8"/>
      <c r="M1231" s="8"/>
      <c r="N1231" s="8"/>
    </row>
    <row r="1232" spans="1:14" x14ac:dyDescent="0.2">
      <c r="C1232" s="6"/>
      <c r="D1232" s="10"/>
      <c r="E1232" s="12"/>
      <c r="F1232" s="12"/>
      <c r="G1232" s="8"/>
      <c r="H1232" s="8"/>
      <c r="I1232" s="8"/>
      <c r="J1232" s="8"/>
      <c r="K1232" s="8"/>
      <c r="L1232" s="8"/>
      <c r="M1232" s="8"/>
      <c r="N1232" s="8"/>
    </row>
    <row r="1233" spans="3:14" x14ac:dyDescent="0.2">
      <c r="C1233" s="6"/>
      <c r="D1233" s="10"/>
      <c r="E1233" s="12"/>
      <c r="F1233" s="12"/>
      <c r="G1233" s="8"/>
      <c r="H1233" s="8"/>
      <c r="I1233" s="8"/>
      <c r="J1233" s="8"/>
      <c r="K1233" s="8"/>
      <c r="L1233" s="8"/>
      <c r="M1233" s="8"/>
      <c r="N1233" s="8"/>
    </row>
    <row r="1234" spans="3:14" x14ac:dyDescent="0.2">
      <c r="C1234" s="6"/>
      <c r="D1234" s="10"/>
      <c r="E1234" s="12"/>
      <c r="F1234" s="12"/>
      <c r="G1234" s="8"/>
      <c r="H1234" s="8"/>
      <c r="I1234" s="8"/>
      <c r="J1234" s="8"/>
      <c r="K1234" s="8"/>
      <c r="L1234" s="8"/>
      <c r="M1234" s="8"/>
      <c r="N1234" s="8"/>
    </row>
    <row r="1235" spans="3:14" x14ac:dyDescent="0.2">
      <c r="C1235" s="6"/>
      <c r="D1235" s="10"/>
      <c r="E1235" s="12"/>
      <c r="F1235" s="12"/>
      <c r="G1235" s="8"/>
      <c r="H1235" s="8"/>
      <c r="I1235" s="8"/>
      <c r="J1235" s="8"/>
      <c r="K1235" s="8"/>
      <c r="L1235" s="8"/>
      <c r="M1235" s="8"/>
      <c r="N1235" s="8"/>
    </row>
    <row r="1236" spans="3:14" x14ac:dyDescent="0.2">
      <c r="C1236" s="6"/>
      <c r="D1236" s="10"/>
      <c r="E1236" s="12"/>
      <c r="F1236" s="12"/>
      <c r="G1236" s="8"/>
      <c r="H1236" s="8"/>
      <c r="I1236" s="8"/>
      <c r="J1236" s="8"/>
      <c r="K1236" s="8"/>
      <c r="L1236" s="8"/>
      <c r="M1236" s="8"/>
      <c r="N1236" s="8"/>
    </row>
    <row r="1237" spans="3:14" x14ac:dyDescent="0.2">
      <c r="C1237" s="6"/>
      <c r="D1237" s="10"/>
      <c r="E1237" s="12"/>
      <c r="F1237" s="12"/>
      <c r="G1237" s="8"/>
      <c r="H1237" s="8"/>
      <c r="I1237" s="8"/>
      <c r="J1237" s="8"/>
      <c r="K1237" s="8"/>
      <c r="L1237" s="8"/>
      <c r="M1237" s="8"/>
      <c r="N1237" s="8"/>
    </row>
  </sheetData>
  <printOptions horizontalCentered="1"/>
  <pageMargins left="0.5" right="0.5" top="1" bottom="0.75" header="0.75" footer="0.5"/>
  <pageSetup scale="57" firstPageNumber="36" fitToHeight="0" orientation="landscape" useFirstPageNumber="1" r:id="rId1"/>
  <headerFooter alignWithMargins="0">
    <oddHeader xml:space="preserve">&amp;L&amp;"Arial,Bold"TABLE IB&amp;C&amp;"Arial,Bold"COMPARISON OF REVENUE AND OTHER SOURCES&amp;R&amp;"Arial,Bold"2016-2017
</oddHeader>
    <oddFooter>&amp;CPage &amp;P</oddFooter>
  </headerFooter>
  <rowBreaks count="7" manualBreakCount="7">
    <brk id="54" min="2" max="13" man="1"/>
    <brk id="102" min="2" max="13" man="1"/>
    <brk id="150" min="2" max="13" man="1"/>
    <brk id="1080" min="2" max="13" man="1"/>
    <brk id="1125" min="2" max="13" man="1"/>
    <brk id="1170" min="2" max="13" man="1"/>
    <brk id="1223" min="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1233"/>
  <sheetViews>
    <sheetView zoomScale="84" zoomScaleNormal="84" zoomScaleSheetLayoutView="115" zoomScalePageLayoutView="60" workbookViewId="0">
      <pane ySplit="6" topLeftCell="A7" activePane="bottomLeft" state="frozen"/>
      <selection activeCell="E1202" sqref="E1202"/>
      <selection pane="bottomLeft" activeCell="A1234" sqref="A1234:XFD1255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6.85546875" style="4" customWidth="1"/>
    <col min="6" max="6" width="12.140625" style="4" customWidth="1"/>
    <col min="7" max="7" width="15.140625" style="5" bestFit="1" customWidth="1"/>
    <col min="8" max="8" width="17.42578125" style="5" customWidth="1"/>
    <col min="9" max="9" width="17.5703125" style="5" customWidth="1"/>
    <col min="10" max="10" width="17" style="5" customWidth="1"/>
    <col min="11" max="11" width="16.140625" style="5" customWidth="1"/>
    <col min="12" max="16384" width="8.7109375" style="4"/>
  </cols>
  <sheetData>
    <row r="1" spans="1:11" s="35" customFormat="1" ht="15.75" x14ac:dyDescent="0.25">
      <c r="A1" s="34"/>
      <c r="B1" s="34"/>
      <c r="G1" s="36"/>
      <c r="H1" s="36"/>
      <c r="I1" s="36"/>
      <c r="J1" s="36"/>
      <c r="K1" s="36"/>
    </row>
    <row r="2" spans="1:11" s="35" customFormat="1" ht="15.75" x14ac:dyDescent="0.25">
      <c r="A2" s="34"/>
      <c r="B2" s="34"/>
      <c r="C2" s="37"/>
      <c r="D2" s="38"/>
      <c r="E2" s="49"/>
      <c r="G2" s="36"/>
      <c r="H2" s="36"/>
      <c r="I2" s="36"/>
      <c r="J2" s="36"/>
      <c r="K2" s="36"/>
    </row>
    <row r="3" spans="1:11" s="35" customFormat="1" ht="15.75" x14ac:dyDescent="0.25">
      <c r="A3" s="34" t="s">
        <v>487</v>
      </c>
      <c r="B3" s="34" t="s">
        <v>488</v>
      </c>
      <c r="C3" s="37"/>
      <c r="D3" s="38"/>
      <c r="E3" s="49"/>
      <c r="G3" s="36"/>
      <c r="H3" s="36"/>
      <c r="I3" s="36"/>
      <c r="J3" s="36"/>
      <c r="K3" s="36"/>
    </row>
    <row r="4" spans="1:11" s="45" customFormat="1" ht="15.75" x14ac:dyDescent="0.25">
      <c r="A4" s="34"/>
      <c r="B4" s="34"/>
      <c r="C4" s="41"/>
      <c r="D4" s="41"/>
      <c r="E4" s="42" t="s">
        <v>467</v>
      </c>
      <c r="G4" s="44"/>
      <c r="H4" s="44"/>
      <c r="I4" s="44"/>
      <c r="J4" s="44"/>
      <c r="K4" s="44"/>
    </row>
    <row r="5" spans="1:11" s="45" customFormat="1" ht="15.75" x14ac:dyDescent="0.25">
      <c r="A5" s="34"/>
      <c r="B5" s="34"/>
      <c r="C5" s="41"/>
      <c r="D5" s="41"/>
      <c r="E5" s="42" t="s">
        <v>463</v>
      </c>
      <c r="G5" s="44" t="s">
        <v>486</v>
      </c>
      <c r="H5" s="44" t="s">
        <v>464</v>
      </c>
      <c r="I5" s="44" t="s">
        <v>485</v>
      </c>
      <c r="J5" s="44" t="s">
        <v>465</v>
      </c>
      <c r="K5" s="44" t="s">
        <v>484</v>
      </c>
    </row>
    <row r="6" spans="1:11" s="45" customFormat="1" ht="15.75" x14ac:dyDescent="0.25">
      <c r="A6" s="34"/>
      <c r="B6" s="34"/>
      <c r="C6" s="41"/>
      <c r="D6" s="38" t="s">
        <v>459</v>
      </c>
      <c r="E6" s="47"/>
      <c r="F6" s="47"/>
      <c r="G6" s="44" t="s">
        <v>457</v>
      </c>
      <c r="H6" s="44" t="s">
        <v>457</v>
      </c>
      <c r="I6" s="44" t="s">
        <v>483</v>
      </c>
      <c r="J6" s="44" t="s">
        <v>482</v>
      </c>
      <c r="K6" s="44" t="s">
        <v>481</v>
      </c>
    </row>
    <row r="7" spans="1:11" x14ac:dyDescent="0.2">
      <c r="C7" s="6"/>
      <c r="D7" s="10"/>
      <c r="E7" s="17"/>
      <c r="G7" s="8"/>
      <c r="H7" s="8"/>
      <c r="I7" s="8"/>
      <c r="J7" s="8"/>
      <c r="K7" s="8"/>
    </row>
    <row r="8" spans="1:11" x14ac:dyDescent="0.2">
      <c r="A8" s="11" t="s">
        <v>16</v>
      </c>
      <c r="B8" s="11" t="s">
        <v>489</v>
      </c>
      <c r="C8" s="12"/>
      <c r="D8" s="7" t="s">
        <v>451</v>
      </c>
      <c r="E8" s="20" t="s">
        <v>456</v>
      </c>
      <c r="G8" s="13"/>
      <c r="H8" s="13"/>
      <c r="I8" s="13"/>
      <c r="J8" s="13"/>
      <c r="K8" s="13"/>
    </row>
    <row r="9" spans="1:11" s="16" customFormat="1" ht="12.2" customHeight="1" x14ac:dyDescent="0.25">
      <c r="A9" s="3" t="s">
        <v>16</v>
      </c>
      <c r="B9" s="3" t="s">
        <v>489</v>
      </c>
      <c r="C9" s="14" t="s">
        <v>201</v>
      </c>
      <c r="D9" s="15" t="s">
        <v>202</v>
      </c>
      <c r="G9" s="1">
        <v>15202595.420000002</v>
      </c>
      <c r="H9" s="1">
        <v>129028048.20000002</v>
      </c>
      <c r="I9" s="1">
        <v>0</v>
      </c>
      <c r="J9" s="1">
        <v>23168152.099999998</v>
      </c>
      <c r="K9" s="1">
        <f>SUM(H9:J9)</f>
        <v>152196200.30000001</v>
      </c>
    </row>
    <row r="10" spans="1:11" x14ac:dyDescent="0.2">
      <c r="A10" s="3" t="s">
        <v>16</v>
      </c>
      <c r="B10" s="3" t="s">
        <v>489</v>
      </c>
      <c r="C10" s="6" t="s">
        <v>201</v>
      </c>
      <c r="D10" s="6" t="s">
        <v>697</v>
      </c>
      <c r="F10" s="17">
        <v>6796</v>
      </c>
      <c r="G10" s="8">
        <v>2236.9916745144205</v>
      </c>
      <c r="H10" s="8">
        <v>18985.881135962332</v>
      </c>
      <c r="I10" s="8">
        <v>0</v>
      </c>
      <c r="J10" s="8">
        <v>3409.0865361977631</v>
      </c>
      <c r="K10" s="8">
        <f>K9/$F10</f>
        <v>22394.967672160095</v>
      </c>
    </row>
    <row r="11" spans="1:11" x14ac:dyDescent="0.2">
      <c r="A11" s="3" t="str">
        <f>A10</f>
        <v>0010</v>
      </c>
      <c r="B11" s="3" t="str">
        <f t="shared" ref="B11:C11" si="0">B10</f>
        <v>ADAMSMAPLETON 1</v>
      </c>
      <c r="C11" s="6" t="str">
        <f t="shared" si="0"/>
        <v xml:space="preserve">$ </v>
      </c>
      <c r="D11" s="6" t="s">
        <v>698</v>
      </c>
      <c r="F11" s="17">
        <v>7088</v>
      </c>
      <c r="G11" s="8">
        <v>2144.8356969525962</v>
      </c>
      <c r="H11" s="8">
        <v>18203.731405191877</v>
      </c>
      <c r="I11" s="8">
        <v>0</v>
      </c>
      <c r="J11" s="8">
        <v>3268.6444836343112</v>
      </c>
      <c r="K11" s="8">
        <f t="shared" ref="K11" si="1">K9/$F11</f>
        <v>21472.375888826187</v>
      </c>
    </row>
    <row r="12" spans="1:11" s="19" customFormat="1" x14ac:dyDescent="0.2">
      <c r="A12" s="3" t="s">
        <v>16</v>
      </c>
      <c r="B12" s="3" t="s">
        <v>489</v>
      </c>
      <c r="C12" s="17" t="s">
        <v>200</v>
      </c>
      <c r="D12" s="2" t="s">
        <v>199</v>
      </c>
      <c r="E12" s="17"/>
      <c r="G12" s="18">
        <v>11.782395868249676</v>
      </c>
      <c r="H12" s="18">
        <v>100</v>
      </c>
      <c r="I12" s="18"/>
      <c r="J12" s="18"/>
      <c r="K12" s="18"/>
    </row>
    <row r="13" spans="1:11" x14ac:dyDescent="0.2">
      <c r="A13" s="3" t="s">
        <v>16</v>
      </c>
      <c r="B13" s="3" t="s">
        <v>489</v>
      </c>
      <c r="C13" s="6"/>
      <c r="D13" s="10"/>
      <c r="E13" s="17"/>
      <c r="G13" s="8"/>
      <c r="H13" s="8"/>
      <c r="I13" s="8"/>
      <c r="J13" s="8"/>
      <c r="K13" s="8"/>
    </row>
    <row r="14" spans="1:11" x14ac:dyDescent="0.2">
      <c r="A14" s="11" t="s">
        <v>19</v>
      </c>
      <c r="B14" s="11" t="s">
        <v>490</v>
      </c>
      <c r="C14" s="12"/>
      <c r="D14" s="7" t="s">
        <v>451</v>
      </c>
      <c r="E14" s="20" t="s">
        <v>455</v>
      </c>
      <c r="G14" s="13"/>
      <c r="H14" s="13"/>
      <c r="I14" s="13"/>
      <c r="J14" s="13"/>
      <c r="K14" s="13"/>
    </row>
    <row r="15" spans="1:11" s="16" customFormat="1" ht="15" x14ac:dyDescent="0.25">
      <c r="A15" s="3" t="s">
        <v>19</v>
      </c>
      <c r="B15" s="3" t="s">
        <v>490</v>
      </c>
      <c r="C15" s="14" t="s">
        <v>201</v>
      </c>
      <c r="D15" s="15" t="s">
        <v>202</v>
      </c>
      <c r="G15" s="1">
        <v>52836711.200000003</v>
      </c>
      <c r="H15" s="1">
        <v>637957679.58999991</v>
      </c>
      <c r="I15" s="1">
        <v>0</v>
      </c>
      <c r="J15" s="1">
        <v>-1.862645149230957E-9</v>
      </c>
      <c r="K15" s="1">
        <f t="shared" ref="K15" si="2">SUM(H15:J15)</f>
        <v>637957679.58999991</v>
      </c>
    </row>
    <row r="16" spans="1:11" x14ac:dyDescent="0.2">
      <c r="A16" s="3" t="s">
        <v>19</v>
      </c>
      <c r="B16" s="3" t="s">
        <v>490</v>
      </c>
      <c r="C16" s="6" t="s">
        <v>201</v>
      </c>
      <c r="D16" s="6" t="s">
        <v>697</v>
      </c>
      <c r="E16" s="17"/>
      <c r="F16" s="17">
        <v>36272.800000000003</v>
      </c>
      <c r="G16" s="8">
        <v>1456.6482653668863</v>
      </c>
      <c r="H16" s="8">
        <v>17587.770439282325</v>
      </c>
      <c r="I16" s="8">
        <v>0</v>
      </c>
      <c r="J16" s="8">
        <v>-5.1351016442925743E-14</v>
      </c>
      <c r="K16" s="8">
        <f t="shared" ref="K16" si="3">K15/$F16</f>
        <v>17587.770439282325</v>
      </c>
    </row>
    <row r="17" spans="1:11" x14ac:dyDescent="0.2">
      <c r="A17" s="3" t="str">
        <f>A16</f>
        <v>0020</v>
      </c>
      <c r="B17" s="3" t="str">
        <f t="shared" ref="B17" si="4">B16</f>
        <v>ADAMSADAMS 12 FIV</v>
      </c>
      <c r="C17" s="6" t="str">
        <f t="shared" ref="C17" si="5">C16</f>
        <v xml:space="preserve">$ </v>
      </c>
      <c r="D17" s="6" t="s">
        <v>698</v>
      </c>
      <c r="E17" s="17"/>
      <c r="F17" s="17">
        <v>35747</v>
      </c>
      <c r="G17" s="8">
        <v>1478.0739978179988</v>
      </c>
      <c r="H17" s="8">
        <v>17846.467664139647</v>
      </c>
      <c r="I17" s="8">
        <v>0</v>
      </c>
      <c r="J17" s="8">
        <v>-5.2106334775812151E-14</v>
      </c>
      <c r="K17" s="8">
        <f t="shared" ref="K17" si="6">K15/$F17</f>
        <v>17846.467664139647</v>
      </c>
    </row>
    <row r="18" spans="1:11" s="19" customFormat="1" x14ac:dyDescent="0.2">
      <c r="A18" s="3" t="s">
        <v>19</v>
      </c>
      <c r="B18" s="3" t="s">
        <v>490</v>
      </c>
      <c r="C18" s="17" t="s">
        <v>200</v>
      </c>
      <c r="D18" s="2" t="s">
        <v>199</v>
      </c>
      <c r="E18" s="17"/>
      <c r="G18" s="18">
        <v>8.282165555865225</v>
      </c>
      <c r="H18" s="18">
        <v>100</v>
      </c>
      <c r="I18" s="18"/>
      <c r="J18" s="18"/>
      <c r="K18" s="18"/>
    </row>
    <row r="19" spans="1:11" x14ac:dyDescent="0.2">
      <c r="A19" s="3" t="s">
        <v>19</v>
      </c>
      <c r="B19" s="3" t="s">
        <v>490</v>
      </c>
      <c r="C19" s="6"/>
      <c r="D19" s="6"/>
      <c r="E19" s="17"/>
      <c r="G19" s="8"/>
      <c r="H19" s="8"/>
      <c r="I19" s="8"/>
      <c r="J19" s="8"/>
      <c r="K19" s="8"/>
    </row>
    <row r="20" spans="1:11" x14ac:dyDescent="0.2">
      <c r="A20" s="11" t="s">
        <v>14</v>
      </c>
      <c r="B20" s="11" t="s">
        <v>491</v>
      </c>
      <c r="C20" s="12"/>
      <c r="D20" s="7" t="s">
        <v>451</v>
      </c>
      <c r="E20" s="20" t="s">
        <v>454</v>
      </c>
      <c r="G20" s="13"/>
      <c r="H20" s="13"/>
      <c r="I20" s="13"/>
      <c r="J20" s="13"/>
      <c r="K20" s="13"/>
    </row>
    <row r="21" spans="1:11" s="16" customFormat="1" ht="15" x14ac:dyDescent="0.25">
      <c r="A21" s="3" t="s">
        <v>14</v>
      </c>
      <c r="B21" s="3" t="s">
        <v>491</v>
      </c>
      <c r="C21" s="14" t="s">
        <v>201</v>
      </c>
      <c r="D21" s="15" t="s">
        <v>202</v>
      </c>
      <c r="G21" s="1">
        <v>20271072.770000003</v>
      </c>
      <c r="H21" s="1">
        <v>105811682.33000001</v>
      </c>
      <c r="I21" s="1">
        <v>0</v>
      </c>
      <c r="J21" s="1">
        <v>0</v>
      </c>
      <c r="K21" s="1">
        <f t="shared" ref="K21" si="7">SUM(H21:J21)</f>
        <v>105811682.33000001</v>
      </c>
    </row>
    <row r="22" spans="1:11" x14ac:dyDescent="0.2">
      <c r="A22" s="3" t="s">
        <v>14</v>
      </c>
      <c r="B22" s="3" t="s">
        <v>491</v>
      </c>
      <c r="C22" s="6" t="s">
        <v>201</v>
      </c>
      <c r="D22" s="6" t="s">
        <v>697</v>
      </c>
      <c r="E22" s="17"/>
      <c r="F22" s="17">
        <v>6046.8</v>
      </c>
      <c r="G22" s="8">
        <v>3352.3636915393272</v>
      </c>
      <c r="H22" s="8">
        <v>17498.78982767745</v>
      </c>
      <c r="I22" s="8">
        <v>0</v>
      </c>
      <c r="J22" s="8">
        <v>0</v>
      </c>
      <c r="K22" s="8">
        <f t="shared" ref="K22" si="8">K21/$F22</f>
        <v>17498.78982767745</v>
      </c>
    </row>
    <row r="23" spans="1:11" x14ac:dyDescent="0.2">
      <c r="A23" s="3" t="str">
        <f>A22</f>
        <v>0030</v>
      </c>
      <c r="B23" s="3" t="str">
        <f t="shared" ref="B23" si="9">B22</f>
        <v>ADAMSADAMS COUNTY</v>
      </c>
      <c r="C23" s="6" t="str">
        <f t="shared" ref="C23" si="10">C22</f>
        <v xml:space="preserve">$ </v>
      </c>
      <c r="D23" s="6" t="s">
        <v>698</v>
      </c>
      <c r="E23" s="17"/>
      <c r="F23" s="17">
        <v>5692</v>
      </c>
      <c r="G23" s="8">
        <v>3561.326909697822</v>
      </c>
      <c r="H23" s="8">
        <v>18589.543627898809</v>
      </c>
      <c r="I23" s="8">
        <v>0</v>
      </c>
      <c r="J23" s="8">
        <v>0</v>
      </c>
      <c r="K23" s="8">
        <f t="shared" ref="K23" si="11">K21/$F23</f>
        <v>18589.543627898809</v>
      </c>
    </row>
    <row r="24" spans="1:11" s="19" customFormat="1" x14ac:dyDescent="0.2">
      <c r="A24" s="3" t="s">
        <v>14</v>
      </c>
      <c r="B24" s="3" t="s">
        <v>491</v>
      </c>
      <c r="C24" s="17" t="s">
        <v>200</v>
      </c>
      <c r="D24" s="2" t="s">
        <v>199</v>
      </c>
      <c r="E24" s="17"/>
      <c r="G24" s="18">
        <v>19.15768875763607</v>
      </c>
      <c r="H24" s="18">
        <v>100</v>
      </c>
      <c r="I24" s="18"/>
      <c r="J24" s="18"/>
      <c r="K24" s="18"/>
    </row>
    <row r="25" spans="1:11" x14ac:dyDescent="0.2">
      <c r="A25" s="3" t="s">
        <v>14</v>
      </c>
      <c r="B25" s="3" t="s">
        <v>491</v>
      </c>
      <c r="C25" s="6"/>
      <c r="D25" s="6"/>
      <c r="E25" s="17"/>
      <c r="G25" s="8"/>
      <c r="H25" s="8"/>
      <c r="I25" s="8"/>
      <c r="J25" s="8"/>
      <c r="K25" s="8"/>
    </row>
    <row r="26" spans="1:11" x14ac:dyDescent="0.2">
      <c r="A26" s="11" t="s">
        <v>27</v>
      </c>
      <c r="B26" s="11" t="s">
        <v>704</v>
      </c>
      <c r="C26" s="12"/>
      <c r="D26" s="7" t="s">
        <v>451</v>
      </c>
      <c r="E26" s="20" t="s">
        <v>705</v>
      </c>
      <c r="G26" s="13"/>
      <c r="H26" s="13"/>
      <c r="I26" s="13"/>
      <c r="J26" s="13"/>
      <c r="K26" s="13"/>
    </row>
    <row r="27" spans="1:11" s="16" customFormat="1" ht="15" x14ac:dyDescent="0.25">
      <c r="A27" s="3" t="s">
        <v>27</v>
      </c>
      <c r="B27" s="3" t="s">
        <v>704</v>
      </c>
      <c r="C27" s="14" t="s">
        <v>201</v>
      </c>
      <c r="D27" s="15" t="s">
        <v>202</v>
      </c>
      <c r="G27" s="1">
        <v>21922656.640000001</v>
      </c>
      <c r="H27" s="1">
        <v>338534884.29999995</v>
      </c>
      <c r="I27" s="1">
        <v>185693</v>
      </c>
      <c r="J27" s="1">
        <v>8155900.1199999964</v>
      </c>
      <c r="K27" s="1">
        <f t="shared" ref="K27" si="12">SUM(H27:J27)</f>
        <v>346876477.41999996</v>
      </c>
    </row>
    <row r="28" spans="1:11" x14ac:dyDescent="0.2">
      <c r="A28" s="3" t="s">
        <v>27</v>
      </c>
      <c r="B28" s="3" t="s">
        <v>704</v>
      </c>
      <c r="C28" s="6" t="s">
        <v>201</v>
      </c>
      <c r="D28" s="6" t="s">
        <v>697</v>
      </c>
      <c r="E28" s="17"/>
      <c r="F28" s="17">
        <v>22202</v>
      </c>
      <c r="G28" s="8">
        <v>987.41809927033603</v>
      </c>
      <c r="H28" s="8">
        <v>15247.945423835688</v>
      </c>
      <c r="I28" s="8">
        <v>8.3637960544095122</v>
      </c>
      <c r="J28" s="8">
        <v>367.34979371227803</v>
      </c>
      <c r="K28" s="8">
        <f t="shared" ref="K28" si="13">K27/$F28</f>
        <v>15623.659013602377</v>
      </c>
    </row>
    <row r="29" spans="1:11" x14ac:dyDescent="0.2">
      <c r="A29" s="3" t="str">
        <f>A28</f>
        <v>0040</v>
      </c>
      <c r="B29" s="3" t="str">
        <f t="shared" ref="B29" si="14">B28</f>
        <v>ADAMSSCHOOL DISTRICT 27J</v>
      </c>
      <c r="C29" s="6" t="str">
        <f t="shared" ref="C29" si="15">C28</f>
        <v xml:space="preserve">$ </v>
      </c>
      <c r="D29" s="6" t="s">
        <v>698</v>
      </c>
      <c r="E29" s="17"/>
      <c r="F29" s="17">
        <v>22687</v>
      </c>
      <c r="G29" s="8">
        <v>966.30919204830968</v>
      </c>
      <c r="H29" s="8">
        <v>14921.976651827035</v>
      </c>
      <c r="I29" s="8">
        <v>8.1849958125798921</v>
      </c>
      <c r="J29" s="8">
        <v>359.49663331423267</v>
      </c>
      <c r="K29" s="8">
        <f t="shared" ref="K29" si="16">K27/$F29</f>
        <v>15289.658280953849</v>
      </c>
    </row>
    <row r="30" spans="1:11" s="19" customFormat="1" x14ac:dyDescent="0.2">
      <c r="A30" s="3" t="s">
        <v>27</v>
      </c>
      <c r="B30" s="3" t="s">
        <v>704</v>
      </c>
      <c r="C30" s="17" t="s">
        <v>200</v>
      </c>
      <c r="D30" s="2" t="s">
        <v>199</v>
      </c>
      <c r="E30" s="17"/>
      <c r="G30" s="18">
        <v>6.4757452353337879</v>
      </c>
      <c r="H30" s="18">
        <v>100</v>
      </c>
      <c r="I30" s="18"/>
      <c r="J30" s="18"/>
      <c r="K30" s="18"/>
    </row>
    <row r="31" spans="1:11" x14ac:dyDescent="0.2">
      <c r="A31" s="3" t="s">
        <v>27</v>
      </c>
      <c r="B31" s="3" t="s">
        <v>704</v>
      </c>
      <c r="C31" s="6"/>
      <c r="D31" s="6"/>
      <c r="E31" s="17"/>
      <c r="G31" s="8"/>
      <c r="H31" s="8"/>
      <c r="I31" s="8"/>
      <c r="J31" s="8"/>
      <c r="K31" s="8"/>
    </row>
    <row r="32" spans="1:11" x14ac:dyDescent="0.2">
      <c r="A32" s="11" t="s">
        <v>37</v>
      </c>
      <c r="B32" s="11" t="s">
        <v>492</v>
      </c>
      <c r="C32" s="12"/>
      <c r="D32" s="7" t="s">
        <v>451</v>
      </c>
      <c r="E32" s="20" t="s">
        <v>453</v>
      </c>
      <c r="G32" s="13"/>
      <c r="H32" s="13"/>
      <c r="I32" s="13"/>
      <c r="J32" s="13"/>
      <c r="K32" s="13"/>
    </row>
    <row r="33" spans="1:11" s="16" customFormat="1" ht="15" x14ac:dyDescent="0.25">
      <c r="A33" s="3" t="s">
        <v>37</v>
      </c>
      <c r="B33" s="3" t="s">
        <v>492</v>
      </c>
      <c r="C33" s="14" t="s">
        <v>201</v>
      </c>
      <c r="D33" s="15" t="s">
        <v>202</v>
      </c>
      <c r="G33" s="1">
        <v>1198266.22</v>
      </c>
      <c r="H33" s="1">
        <v>15969010.520000001</v>
      </c>
      <c r="I33" s="1">
        <v>0</v>
      </c>
      <c r="J33" s="1">
        <v>0</v>
      </c>
      <c r="K33" s="1">
        <f t="shared" ref="K33" si="17">SUM(H33:J33)</f>
        <v>15969010.520000001</v>
      </c>
    </row>
    <row r="34" spans="1:11" x14ac:dyDescent="0.2">
      <c r="A34" s="3" t="s">
        <v>37</v>
      </c>
      <c r="B34" s="3" t="s">
        <v>492</v>
      </c>
      <c r="C34" s="6" t="s">
        <v>201</v>
      </c>
      <c r="D34" s="6" t="s">
        <v>697</v>
      </c>
      <c r="E34" s="17"/>
      <c r="F34" s="17">
        <v>1246.5</v>
      </c>
      <c r="G34" s="8">
        <v>961.304628961091</v>
      </c>
      <c r="H34" s="8">
        <v>12811.079438427598</v>
      </c>
      <c r="I34" s="8">
        <v>0</v>
      </c>
      <c r="J34" s="8">
        <v>0</v>
      </c>
      <c r="K34" s="8">
        <f t="shared" ref="K34" si="18">K33/$F34</f>
        <v>12811.079438427598</v>
      </c>
    </row>
    <row r="35" spans="1:11" x14ac:dyDescent="0.2">
      <c r="A35" s="3" t="str">
        <f>A34</f>
        <v>0050</v>
      </c>
      <c r="B35" s="3" t="str">
        <f t="shared" ref="B35" si="19">B34</f>
        <v>ADAMSBENNETT 29J</v>
      </c>
      <c r="C35" s="6" t="str">
        <f t="shared" ref="C35" si="20">C34</f>
        <v xml:space="preserve">$ </v>
      </c>
      <c r="D35" s="6" t="s">
        <v>698</v>
      </c>
      <c r="E35" s="17"/>
      <c r="F35" s="17">
        <v>1296</v>
      </c>
      <c r="G35" s="8">
        <v>924.58813271604936</v>
      </c>
      <c r="H35" s="8">
        <v>12321.767376543212</v>
      </c>
      <c r="I35" s="8">
        <v>0</v>
      </c>
      <c r="J35" s="8">
        <v>0</v>
      </c>
      <c r="K35" s="8">
        <f t="shared" ref="K35" si="21">K33/$F35</f>
        <v>12321.767376543212</v>
      </c>
    </row>
    <row r="36" spans="1:11" s="19" customFormat="1" x14ac:dyDescent="0.2">
      <c r="A36" s="3" t="s">
        <v>37</v>
      </c>
      <c r="B36" s="3" t="s">
        <v>492</v>
      </c>
      <c r="C36" s="17" t="s">
        <v>200</v>
      </c>
      <c r="D36" s="2" t="s">
        <v>199</v>
      </c>
      <c r="E36" s="17"/>
      <c r="G36" s="18">
        <v>7.503697354944193</v>
      </c>
      <c r="H36" s="18">
        <v>100</v>
      </c>
      <c r="I36" s="18"/>
      <c r="J36" s="18"/>
      <c r="K36" s="18"/>
    </row>
    <row r="37" spans="1:11" x14ac:dyDescent="0.2">
      <c r="A37" s="3" t="s">
        <v>37</v>
      </c>
      <c r="B37" s="3" t="s">
        <v>492</v>
      </c>
      <c r="C37" s="6"/>
      <c r="D37" s="6"/>
      <c r="E37" s="17"/>
      <c r="G37" s="8"/>
      <c r="H37" s="8"/>
      <c r="I37" s="8"/>
      <c r="J37" s="8"/>
      <c r="K37" s="8"/>
    </row>
    <row r="38" spans="1:11" x14ac:dyDescent="0.2">
      <c r="A38" s="11" t="s">
        <v>6</v>
      </c>
      <c r="B38" s="11" t="s">
        <v>493</v>
      </c>
      <c r="C38" s="12"/>
      <c r="D38" s="7" t="s">
        <v>451</v>
      </c>
      <c r="E38" s="20" t="s">
        <v>452</v>
      </c>
      <c r="G38" s="13"/>
      <c r="H38" s="13"/>
      <c r="I38" s="13"/>
      <c r="J38" s="13"/>
      <c r="K38" s="13"/>
    </row>
    <row r="39" spans="1:11" s="16" customFormat="1" ht="15" x14ac:dyDescent="0.25">
      <c r="A39" s="3" t="s">
        <v>6</v>
      </c>
      <c r="B39" s="3" t="s">
        <v>493</v>
      </c>
      <c r="C39" s="14" t="s">
        <v>201</v>
      </c>
      <c r="D39" s="15" t="s">
        <v>202</v>
      </c>
      <c r="G39" s="1">
        <v>464902.72</v>
      </c>
      <c r="H39" s="1">
        <v>17526381.590000004</v>
      </c>
      <c r="I39" s="1">
        <v>0</v>
      </c>
      <c r="J39" s="1">
        <v>0</v>
      </c>
      <c r="K39" s="1">
        <f t="shared" ref="K39" si="22">SUM(H39:J39)</f>
        <v>17526381.590000004</v>
      </c>
    </row>
    <row r="40" spans="1:11" x14ac:dyDescent="0.2">
      <c r="A40" s="3" t="s">
        <v>6</v>
      </c>
      <c r="B40" s="3" t="s">
        <v>493</v>
      </c>
      <c r="C40" s="6" t="s">
        <v>201</v>
      </c>
      <c r="D40" s="6" t="s">
        <v>697</v>
      </c>
      <c r="E40" s="17"/>
      <c r="F40" s="17">
        <v>1144.5</v>
      </c>
      <c r="G40" s="8">
        <v>406.20595893403231</v>
      </c>
      <c r="H40" s="8">
        <v>15313.570633464398</v>
      </c>
      <c r="I40" s="8">
        <v>0</v>
      </c>
      <c r="J40" s="8">
        <v>0</v>
      </c>
      <c r="K40" s="8">
        <f t="shared" ref="K40" si="23">K39/$F40</f>
        <v>15313.570633464398</v>
      </c>
    </row>
    <row r="41" spans="1:11" x14ac:dyDescent="0.2">
      <c r="A41" s="3" t="str">
        <f>A40</f>
        <v>0060</v>
      </c>
      <c r="B41" s="3" t="str">
        <f t="shared" ref="B41" si="24">B40</f>
        <v>ADAMSSTRASBURG 31</v>
      </c>
      <c r="C41" s="6" t="str">
        <f t="shared" ref="C41" si="25">C40</f>
        <v xml:space="preserve">$ </v>
      </c>
      <c r="D41" s="6" t="s">
        <v>698</v>
      </c>
      <c r="E41" s="17"/>
      <c r="F41" s="17">
        <v>1209</v>
      </c>
      <c r="G41" s="8">
        <v>384.53492142266333</v>
      </c>
      <c r="H41" s="8">
        <v>14496.5935401158</v>
      </c>
      <c r="I41" s="8">
        <v>0</v>
      </c>
      <c r="J41" s="8">
        <v>0</v>
      </c>
      <c r="K41" s="8">
        <f t="shared" ref="K41" si="26">K39/$F41</f>
        <v>14496.5935401158</v>
      </c>
    </row>
    <row r="42" spans="1:11" s="19" customFormat="1" x14ac:dyDescent="0.2">
      <c r="A42" s="3" t="s">
        <v>6</v>
      </c>
      <c r="B42" s="3" t="s">
        <v>493</v>
      </c>
      <c r="C42" s="17" t="s">
        <v>200</v>
      </c>
      <c r="D42" s="2" t="s">
        <v>199</v>
      </c>
      <c r="E42" s="17"/>
      <c r="G42" s="18">
        <v>2.6525881432665979</v>
      </c>
      <c r="H42" s="18">
        <v>100</v>
      </c>
      <c r="I42" s="18"/>
      <c r="J42" s="18"/>
      <c r="K42" s="18"/>
    </row>
    <row r="43" spans="1:11" x14ac:dyDescent="0.2">
      <c r="A43" s="3" t="s">
        <v>6</v>
      </c>
      <c r="B43" s="3" t="s">
        <v>493</v>
      </c>
      <c r="C43" s="6"/>
      <c r="D43" s="6"/>
      <c r="E43" s="17"/>
      <c r="G43" s="8"/>
      <c r="H43" s="8"/>
      <c r="I43" s="8"/>
      <c r="J43" s="8"/>
      <c r="K43" s="8"/>
    </row>
    <row r="44" spans="1:11" x14ac:dyDescent="0.2">
      <c r="A44" s="11" t="s">
        <v>11</v>
      </c>
      <c r="B44" s="11" t="s">
        <v>494</v>
      </c>
      <c r="C44" s="12"/>
      <c r="D44" s="7" t="s">
        <v>451</v>
      </c>
      <c r="E44" s="20" t="s">
        <v>706</v>
      </c>
      <c r="G44" s="13"/>
      <c r="H44" s="13"/>
      <c r="I44" s="13"/>
      <c r="J44" s="13"/>
      <c r="K44" s="13"/>
    </row>
    <row r="45" spans="1:11" s="16" customFormat="1" ht="15" x14ac:dyDescent="0.25">
      <c r="A45" s="3" t="s">
        <v>11</v>
      </c>
      <c r="B45" s="3" t="s">
        <v>494</v>
      </c>
      <c r="C45" s="14" t="s">
        <v>201</v>
      </c>
      <c r="D45" s="15" t="s">
        <v>202</v>
      </c>
      <c r="G45" s="1">
        <v>22272635.090000004</v>
      </c>
      <c r="H45" s="1">
        <v>163726273.65000001</v>
      </c>
      <c r="I45" s="1">
        <v>0</v>
      </c>
      <c r="J45" s="1">
        <v>346116.16000000015</v>
      </c>
      <c r="K45" s="1">
        <f t="shared" ref="K45" si="27">SUM(H45:J45)</f>
        <v>164072389.81</v>
      </c>
    </row>
    <row r="46" spans="1:11" x14ac:dyDescent="0.2">
      <c r="A46" s="3" t="s">
        <v>11</v>
      </c>
      <c r="B46" s="3" t="s">
        <v>494</v>
      </c>
      <c r="C46" s="6" t="s">
        <v>201</v>
      </c>
      <c r="D46" s="6" t="s">
        <v>697</v>
      </c>
      <c r="E46" s="17"/>
      <c r="F46" s="17">
        <v>8419.7999999999993</v>
      </c>
      <c r="G46" s="8">
        <v>2645.268900686478</v>
      </c>
      <c r="H46" s="8">
        <v>19445.387497327731</v>
      </c>
      <c r="I46" s="8">
        <v>0</v>
      </c>
      <c r="J46" s="8">
        <v>41.107408727048167</v>
      </c>
      <c r="K46" s="8">
        <f t="shared" ref="K46" si="28">K45/$F46</f>
        <v>19486.494906054777</v>
      </c>
    </row>
    <row r="47" spans="1:11" x14ac:dyDescent="0.2">
      <c r="A47" s="3" t="str">
        <f>A46</f>
        <v>0070</v>
      </c>
      <c r="B47" s="3" t="str">
        <f t="shared" ref="B47" si="29">B46</f>
        <v xml:space="preserve">ADAMSWESTMINSTER </v>
      </c>
      <c r="C47" s="6" t="str">
        <f t="shared" ref="C47" si="30">C46</f>
        <v xml:space="preserve">$ </v>
      </c>
      <c r="D47" s="6" t="s">
        <v>698</v>
      </c>
      <c r="E47" s="17"/>
      <c r="F47" s="17">
        <v>8004</v>
      </c>
      <c r="G47" s="8">
        <v>2782.6880422288859</v>
      </c>
      <c r="H47" s="8">
        <v>20455.556428035983</v>
      </c>
      <c r="I47" s="8">
        <v>0</v>
      </c>
      <c r="J47" s="8">
        <v>43.242898550724654</v>
      </c>
      <c r="K47" s="8">
        <f t="shared" ref="K47" si="31">K45/$F47</f>
        <v>20498.799326586708</v>
      </c>
    </row>
    <row r="48" spans="1:11" s="19" customFormat="1" x14ac:dyDescent="0.2">
      <c r="A48" s="3" t="s">
        <v>11</v>
      </c>
      <c r="B48" s="3" t="s">
        <v>494</v>
      </c>
      <c r="C48" s="17" t="s">
        <v>200</v>
      </c>
      <c r="D48" s="2" t="s">
        <v>199</v>
      </c>
      <c r="E48" s="17"/>
      <c r="G48" s="18">
        <v>13.603580288898856</v>
      </c>
      <c r="H48" s="18">
        <v>100</v>
      </c>
      <c r="I48" s="18"/>
      <c r="J48" s="18"/>
      <c r="K48" s="18"/>
    </row>
    <row r="49" spans="1:11" x14ac:dyDescent="0.2">
      <c r="A49" s="3" t="s">
        <v>11</v>
      </c>
      <c r="B49" s="3" t="s">
        <v>494</v>
      </c>
      <c r="C49" s="6"/>
      <c r="D49" s="6"/>
      <c r="E49" s="17"/>
      <c r="G49" s="8"/>
      <c r="H49" s="8"/>
      <c r="I49" s="8"/>
      <c r="J49" s="8"/>
      <c r="K49" s="8"/>
    </row>
    <row r="50" spans="1:11" x14ac:dyDescent="0.2">
      <c r="A50" s="11" t="s">
        <v>15</v>
      </c>
      <c r="B50" s="11" t="s">
        <v>495</v>
      </c>
      <c r="C50" s="12"/>
      <c r="D50" s="7" t="s">
        <v>449</v>
      </c>
      <c r="E50" s="20" t="s">
        <v>450</v>
      </c>
      <c r="G50" s="13"/>
      <c r="H50" s="13"/>
      <c r="I50" s="13"/>
      <c r="J50" s="13"/>
      <c r="K50" s="13"/>
    </row>
    <row r="51" spans="1:11" s="16" customFormat="1" ht="15" x14ac:dyDescent="0.25">
      <c r="A51" s="3" t="s">
        <v>15</v>
      </c>
      <c r="B51" s="3" t="s">
        <v>495</v>
      </c>
      <c r="C51" s="14" t="s">
        <v>201</v>
      </c>
      <c r="D51" s="15" t="s">
        <v>202</v>
      </c>
      <c r="G51" s="1">
        <v>5231837.7199999988</v>
      </c>
      <c r="H51" s="1">
        <v>36920797.359999999</v>
      </c>
      <c r="I51" s="1">
        <v>0</v>
      </c>
      <c r="J51" s="1">
        <v>0</v>
      </c>
      <c r="K51" s="1">
        <f t="shared" ref="K51" si="32">SUM(H51:J51)</f>
        <v>36920797.359999999</v>
      </c>
    </row>
    <row r="52" spans="1:11" x14ac:dyDescent="0.2">
      <c r="A52" s="3" t="s">
        <v>15</v>
      </c>
      <c r="B52" s="3" t="s">
        <v>495</v>
      </c>
      <c r="C52" s="6" t="s">
        <v>201</v>
      </c>
      <c r="D52" s="6" t="s">
        <v>697</v>
      </c>
      <c r="E52" s="17"/>
      <c r="F52" s="17">
        <v>2311.1999999999998</v>
      </c>
      <c r="G52" s="8">
        <v>2263.6888715818618</v>
      </c>
      <c r="H52" s="8">
        <v>15974.730598823124</v>
      </c>
      <c r="I52" s="8">
        <v>0</v>
      </c>
      <c r="J52" s="8">
        <v>0</v>
      </c>
      <c r="K52" s="8">
        <f t="shared" ref="K52" si="33">K51/$F52</f>
        <v>15974.730598823124</v>
      </c>
    </row>
    <row r="53" spans="1:11" x14ac:dyDescent="0.2">
      <c r="A53" s="3" t="str">
        <f>A52</f>
        <v>0100</v>
      </c>
      <c r="B53" s="3" t="str">
        <f t="shared" ref="B53" si="34">B52</f>
        <v>ALAMOALAMOSA RE-1</v>
      </c>
      <c r="C53" s="6" t="str">
        <f t="shared" ref="C53" si="35">C52</f>
        <v xml:space="preserve">$ </v>
      </c>
      <c r="D53" s="6" t="s">
        <v>698</v>
      </c>
      <c r="E53" s="17"/>
      <c r="F53" s="17">
        <v>2116</v>
      </c>
      <c r="G53" s="8">
        <v>2472.5131001890354</v>
      </c>
      <c r="H53" s="8">
        <v>17448.391947069944</v>
      </c>
      <c r="I53" s="8">
        <v>0</v>
      </c>
      <c r="J53" s="8">
        <v>0</v>
      </c>
      <c r="K53" s="8">
        <f t="shared" ref="K53" si="36">K51/$F53</f>
        <v>17448.391947069944</v>
      </c>
    </row>
    <row r="54" spans="1:11" s="19" customFormat="1" x14ac:dyDescent="0.2">
      <c r="A54" s="3" t="s">
        <v>15</v>
      </c>
      <c r="B54" s="3" t="s">
        <v>495</v>
      </c>
      <c r="C54" s="17" t="s">
        <v>200</v>
      </c>
      <c r="D54" s="2" t="s">
        <v>199</v>
      </c>
      <c r="E54" s="17"/>
      <c r="G54" s="18">
        <v>14.17043534836594</v>
      </c>
      <c r="H54" s="18">
        <v>100</v>
      </c>
      <c r="I54" s="18"/>
      <c r="J54" s="18"/>
      <c r="K54" s="18"/>
    </row>
    <row r="55" spans="1:11" x14ac:dyDescent="0.2">
      <c r="A55" s="3" t="s">
        <v>15</v>
      </c>
      <c r="B55" s="3" t="s">
        <v>495</v>
      </c>
      <c r="C55" s="6"/>
      <c r="D55" s="6"/>
      <c r="E55" s="17"/>
      <c r="G55" s="8"/>
      <c r="H55" s="8"/>
      <c r="I55" s="8"/>
      <c r="J55" s="8"/>
      <c r="K55" s="8"/>
    </row>
    <row r="56" spans="1:11" x14ac:dyDescent="0.2">
      <c r="A56" s="11" t="s">
        <v>150</v>
      </c>
      <c r="B56" s="11" t="s">
        <v>496</v>
      </c>
      <c r="C56" s="12"/>
      <c r="D56" s="7" t="s">
        <v>449</v>
      </c>
      <c r="E56" s="20" t="s">
        <v>448</v>
      </c>
      <c r="G56" s="13"/>
      <c r="H56" s="13"/>
      <c r="I56" s="13"/>
      <c r="J56" s="13"/>
      <c r="K56" s="13"/>
    </row>
    <row r="57" spans="1:11" s="16" customFormat="1" ht="15" x14ac:dyDescent="0.25">
      <c r="A57" s="3" t="s">
        <v>150</v>
      </c>
      <c r="B57" s="3" t="s">
        <v>496</v>
      </c>
      <c r="C57" s="14" t="s">
        <v>201</v>
      </c>
      <c r="D57" s="15" t="s">
        <v>202</v>
      </c>
      <c r="G57" s="1">
        <v>866498.63000000012</v>
      </c>
      <c r="H57" s="1">
        <v>5662045.5899999999</v>
      </c>
      <c r="I57" s="1">
        <v>0</v>
      </c>
      <c r="J57" s="1">
        <v>0</v>
      </c>
      <c r="K57" s="1">
        <f t="shared" ref="K57" si="37">SUM(H57:J57)</f>
        <v>5662045.5899999999</v>
      </c>
    </row>
    <row r="58" spans="1:11" x14ac:dyDescent="0.2">
      <c r="A58" s="3" t="s">
        <v>150</v>
      </c>
      <c r="B58" s="3" t="s">
        <v>496</v>
      </c>
      <c r="C58" s="6" t="s">
        <v>201</v>
      </c>
      <c r="D58" s="6" t="s">
        <v>697</v>
      </c>
      <c r="E58" s="17"/>
      <c r="F58" s="17">
        <v>257.7</v>
      </c>
      <c r="G58" s="8">
        <v>3362.4316259216148</v>
      </c>
      <c r="H58" s="8">
        <v>21971.461350407451</v>
      </c>
      <c r="I58" s="8">
        <v>0</v>
      </c>
      <c r="J58" s="8">
        <v>0</v>
      </c>
      <c r="K58" s="8">
        <f t="shared" ref="K58" si="38">K57/$F58</f>
        <v>21971.461350407451</v>
      </c>
    </row>
    <row r="59" spans="1:11" x14ac:dyDescent="0.2">
      <c r="A59" s="3" t="str">
        <f>A58</f>
        <v>0110</v>
      </c>
      <c r="B59" s="3" t="str">
        <f t="shared" ref="B59" si="39">B58</f>
        <v>ALAMOSANGRE DE CR</v>
      </c>
      <c r="C59" s="6" t="str">
        <f t="shared" ref="C59" si="40">C58</f>
        <v xml:space="preserve">$ </v>
      </c>
      <c r="D59" s="6" t="s">
        <v>698</v>
      </c>
      <c r="E59" s="17"/>
      <c r="F59" s="17">
        <v>262</v>
      </c>
      <c r="G59" s="8">
        <v>3307.2466793893136</v>
      </c>
      <c r="H59" s="8">
        <v>21610.86103053435</v>
      </c>
      <c r="I59" s="8">
        <v>0</v>
      </c>
      <c r="J59" s="8">
        <v>0</v>
      </c>
      <c r="K59" s="8">
        <f t="shared" ref="K59" si="41">K57/$F59</f>
        <v>21610.86103053435</v>
      </c>
    </row>
    <row r="60" spans="1:11" s="19" customFormat="1" x14ac:dyDescent="0.2">
      <c r="A60" s="3" t="s">
        <v>150</v>
      </c>
      <c r="B60" s="3" t="s">
        <v>496</v>
      </c>
      <c r="C60" s="17" t="s">
        <v>200</v>
      </c>
      <c r="D60" s="2" t="s">
        <v>199</v>
      </c>
      <c r="E60" s="17"/>
      <c r="G60" s="18">
        <v>15.303632163088961</v>
      </c>
      <c r="H60" s="18">
        <v>100</v>
      </c>
      <c r="I60" s="18"/>
      <c r="J60" s="18"/>
      <c r="K60" s="18"/>
    </row>
    <row r="61" spans="1:11" x14ac:dyDescent="0.2">
      <c r="A61" s="3" t="s">
        <v>150</v>
      </c>
      <c r="B61" s="3" t="s">
        <v>496</v>
      </c>
      <c r="C61" s="6"/>
      <c r="D61" s="6"/>
      <c r="E61" s="17"/>
      <c r="G61" s="8"/>
      <c r="H61" s="8"/>
      <c r="I61" s="8"/>
      <c r="J61" s="8"/>
      <c r="K61" s="8"/>
    </row>
    <row r="62" spans="1:11" x14ac:dyDescent="0.2">
      <c r="A62" s="11" t="s">
        <v>52</v>
      </c>
      <c r="B62" s="11" t="s">
        <v>497</v>
      </c>
      <c r="C62" s="12"/>
      <c r="D62" s="7" t="s">
        <v>441</v>
      </c>
      <c r="E62" s="20" t="s">
        <v>447</v>
      </c>
      <c r="G62" s="13"/>
      <c r="H62" s="13"/>
      <c r="I62" s="13"/>
      <c r="J62" s="13"/>
      <c r="K62" s="13"/>
    </row>
    <row r="63" spans="1:11" s="16" customFormat="1" ht="15" x14ac:dyDescent="0.25">
      <c r="A63" s="3" t="s">
        <v>52</v>
      </c>
      <c r="B63" s="3" t="s">
        <v>497</v>
      </c>
      <c r="C63" s="14" t="s">
        <v>201</v>
      </c>
      <c r="D63" s="15" t="s">
        <v>202</v>
      </c>
      <c r="G63" s="1">
        <v>7445762.54</v>
      </c>
      <c r="H63" s="1">
        <v>58466416.680000007</v>
      </c>
      <c r="I63" s="1">
        <v>0</v>
      </c>
      <c r="J63" s="1">
        <v>0</v>
      </c>
      <c r="K63" s="1">
        <f t="shared" ref="K63" si="42">SUM(H63:J63)</f>
        <v>58466416.680000007</v>
      </c>
    </row>
    <row r="64" spans="1:11" x14ac:dyDescent="0.2">
      <c r="A64" s="3" t="s">
        <v>52</v>
      </c>
      <c r="B64" s="3" t="s">
        <v>497</v>
      </c>
      <c r="C64" s="6" t="s">
        <v>201</v>
      </c>
      <c r="D64" s="6" t="s">
        <v>697</v>
      </c>
      <c r="E64" s="17"/>
      <c r="F64" s="17">
        <v>2387.9</v>
      </c>
      <c r="G64" s="8">
        <v>3118.1215880061977</v>
      </c>
      <c r="H64" s="8">
        <v>24484.449382302442</v>
      </c>
      <c r="I64" s="8">
        <v>0</v>
      </c>
      <c r="J64" s="8">
        <v>0</v>
      </c>
      <c r="K64" s="8">
        <f t="shared" ref="K64" si="43">K63/$F64</f>
        <v>24484.449382302442</v>
      </c>
    </row>
    <row r="65" spans="1:11" x14ac:dyDescent="0.2">
      <c r="A65" s="3" t="str">
        <f>A64</f>
        <v>0120</v>
      </c>
      <c r="B65" s="3" t="str">
        <f t="shared" ref="B65" si="44">B64</f>
        <v>ARAPAENGLEWOOD 1</v>
      </c>
      <c r="C65" s="6" t="str">
        <f t="shared" ref="C65" si="45">C64</f>
        <v xml:space="preserve">$ </v>
      </c>
      <c r="D65" s="6" t="s">
        <v>698</v>
      </c>
      <c r="E65" s="17"/>
      <c r="F65" s="17">
        <v>2441</v>
      </c>
      <c r="G65" s="8">
        <v>3050.291904956985</v>
      </c>
      <c r="H65" s="8">
        <v>23951.829856616143</v>
      </c>
      <c r="I65" s="8">
        <v>0</v>
      </c>
      <c r="J65" s="8">
        <v>0</v>
      </c>
      <c r="K65" s="8">
        <f t="shared" ref="K65" si="46">K63/$F65</f>
        <v>23951.829856616143</v>
      </c>
    </row>
    <row r="66" spans="1:11" s="19" customFormat="1" x14ac:dyDescent="0.2">
      <c r="A66" s="3" t="s">
        <v>52</v>
      </c>
      <c r="B66" s="3" t="s">
        <v>497</v>
      </c>
      <c r="C66" s="17" t="s">
        <v>200</v>
      </c>
      <c r="D66" s="2" t="s">
        <v>199</v>
      </c>
      <c r="E66" s="17"/>
      <c r="G66" s="18">
        <v>12.735110107315711</v>
      </c>
      <c r="H66" s="18">
        <v>100</v>
      </c>
      <c r="I66" s="18"/>
      <c r="J66" s="18"/>
      <c r="K66" s="18"/>
    </row>
    <row r="67" spans="1:11" x14ac:dyDescent="0.2">
      <c r="A67" s="3" t="s">
        <v>52</v>
      </c>
      <c r="B67" s="3" t="s">
        <v>497</v>
      </c>
      <c r="C67" s="6"/>
      <c r="D67" s="6"/>
      <c r="E67" s="17"/>
      <c r="G67" s="8"/>
      <c r="H67" s="8"/>
      <c r="I67" s="8"/>
      <c r="J67" s="8"/>
      <c r="K67" s="8"/>
    </row>
    <row r="68" spans="1:11" x14ac:dyDescent="0.2">
      <c r="A68" s="11" t="s">
        <v>195</v>
      </c>
      <c r="B68" s="11" t="s">
        <v>498</v>
      </c>
      <c r="C68" s="12"/>
      <c r="D68" s="7" t="s">
        <v>441</v>
      </c>
      <c r="E68" s="20" t="s">
        <v>446</v>
      </c>
      <c r="G68" s="13"/>
      <c r="H68" s="13"/>
      <c r="I68" s="13"/>
      <c r="J68" s="13"/>
      <c r="K68" s="13"/>
    </row>
    <row r="69" spans="1:11" s="16" customFormat="1" ht="15" x14ac:dyDescent="0.25">
      <c r="A69" s="3" t="s">
        <v>195</v>
      </c>
      <c r="B69" s="3" t="s">
        <v>498</v>
      </c>
      <c r="C69" s="14" t="s">
        <v>201</v>
      </c>
      <c r="D69" s="15" t="s">
        <v>202</v>
      </c>
      <c r="G69" s="1">
        <v>9086121.8100000005</v>
      </c>
      <c r="H69" s="1">
        <v>32073367.350000001</v>
      </c>
      <c r="I69" s="1">
        <v>0</v>
      </c>
      <c r="J69" s="1">
        <v>0</v>
      </c>
      <c r="K69" s="1">
        <f t="shared" ref="K69" si="47">SUM(H69:J69)</f>
        <v>32073367.350000001</v>
      </c>
    </row>
    <row r="70" spans="1:11" x14ac:dyDescent="0.2">
      <c r="A70" s="3" t="s">
        <v>195</v>
      </c>
      <c r="B70" s="3" t="s">
        <v>498</v>
      </c>
      <c r="C70" s="6" t="s">
        <v>201</v>
      </c>
      <c r="D70" s="6" t="s">
        <v>697</v>
      </c>
      <c r="E70" s="17"/>
      <c r="F70" s="17">
        <v>1182.2</v>
      </c>
      <c r="G70" s="8">
        <v>7685.773819996617</v>
      </c>
      <c r="H70" s="8">
        <v>27130.237988496025</v>
      </c>
      <c r="I70" s="8">
        <v>0</v>
      </c>
      <c r="J70" s="8">
        <v>0</v>
      </c>
      <c r="K70" s="8">
        <f t="shared" ref="K70" si="48">K69/$F70</f>
        <v>27130.237988496025</v>
      </c>
    </row>
    <row r="71" spans="1:11" x14ac:dyDescent="0.2">
      <c r="A71" s="3" t="str">
        <f>A70</f>
        <v>0123</v>
      </c>
      <c r="B71" s="3" t="str">
        <f t="shared" ref="B71" si="49">B70</f>
        <v>ARAPASHERIDAN 2</v>
      </c>
      <c r="C71" s="6" t="str">
        <f t="shared" ref="C71" si="50">C70</f>
        <v xml:space="preserve">$ </v>
      </c>
      <c r="D71" s="6" t="s">
        <v>698</v>
      </c>
      <c r="E71" s="17"/>
      <c r="F71" s="17">
        <v>1125</v>
      </c>
      <c r="G71" s="8">
        <v>8076.5527200000006</v>
      </c>
      <c r="H71" s="8">
        <v>28509.659866666669</v>
      </c>
      <c r="I71" s="8">
        <v>0</v>
      </c>
      <c r="J71" s="8">
        <v>0</v>
      </c>
      <c r="K71" s="8">
        <f t="shared" ref="K71" si="51">K69/$F71</f>
        <v>28509.659866666669</v>
      </c>
    </row>
    <row r="72" spans="1:11" x14ac:dyDescent="0.2">
      <c r="A72" s="3" t="s">
        <v>195</v>
      </c>
      <c r="B72" s="3" t="s">
        <v>498</v>
      </c>
      <c r="C72" s="6" t="s">
        <v>200</v>
      </c>
      <c r="D72" s="10" t="s">
        <v>199</v>
      </c>
      <c r="E72" s="17"/>
      <c r="F72" s="19"/>
      <c r="G72" s="18">
        <v>28.329179505375507</v>
      </c>
      <c r="H72" s="18">
        <v>100</v>
      </c>
      <c r="I72" s="18"/>
      <c r="J72" s="18"/>
      <c r="K72" s="18"/>
    </row>
    <row r="73" spans="1:11" x14ac:dyDescent="0.2">
      <c r="A73" s="3" t="s">
        <v>195</v>
      </c>
      <c r="B73" s="3" t="s">
        <v>498</v>
      </c>
      <c r="C73" s="6"/>
      <c r="D73" s="6"/>
      <c r="E73" s="17"/>
      <c r="G73" s="8"/>
      <c r="H73" s="8"/>
      <c r="I73" s="8"/>
      <c r="J73" s="8"/>
      <c r="K73" s="8"/>
    </row>
    <row r="74" spans="1:11" x14ac:dyDescent="0.2">
      <c r="A74" s="11" t="s">
        <v>154</v>
      </c>
      <c r="B74" s="11" t="s">
        <v>499</v>
      </c>
      <c r="C74" s="12"/>
      <c r="D74" s="7" t="s">
        <v>441</v>
      </c>
      <c r="E74" s="20" t="s">
        <v>445</v>
      </c>
      <c r="G74" s="13"/>
      <c r="H74" s="13"/>
      <c r="I74" s="13"/>
      <c r="J74" s="13"/>
      <c r="K74" s="13"/>
    </row>
    <row r="75" spans="1:11" s="16" customFormat="1" ht="15" x14ac:dyDescent="0.25">
      <c r="A75" s="3" t="s">
        <v>154</v>
      </c>
      <c r="B75" s="3" t="s">
        <v>499</v>
      </c>
      <c r="C75" s="14" t="s">
        <v>201</v>
      </c>
      <c r="D75" s="15" t="s">
        <v>202</v>
      </c>
      <c r="G75" s="1">
        <v>47786836.900000006</v>
      </c>
      <c r="H75" s="1">
        <v>887360063.87999988</v>
      </c>
      <c r="I75" s="1">
        <v>0</v>
      </c>
      <c r="J75" s="1">
        <v>1354202.7199999997</v>
      </c>
      <c r="K75" s="1">
        <f t="shared" ref="K75" si="52">SUM(H75:J75)</f>
        <v>888714266.5999999</v>
      </c>
    </row>
    <row r="76" spans="1:11" x14ac:dyDescent="0.2">
      <c r="A76" s="3" t="s">
        <v>154</v>
      </c>
      <c r="B76" s="3" t="s">
        <v>499</v>
      </c>
      <c r="C76" s="6" t="s">
        <v>201</v>
      </c>
      <c r="D76" s="6" t="s">
        <v>697</v>
      </c>
      <c r="E76" s="17"/>
      <c r="F76" s="17">
        <v>53042</v>
      </c>
      <c r="G76" s="8">
        <v>900.92449191206981</v>
      </c>
      <c r="H76" s="8">
        <v>16729.385465857242</v>
      </c>
      <c r="I76" s="8">
        <v>0</v>
      </c>
      <c r="J76" s="8">
        <v>25.530762791749929</v>
      </c>
      <c r="K76" s="8">
        <f t="shared" ref="K76" si="53">K75/$F76</f>
        <v>16754.916228648992</v>
      </c>
    </row>
    <row r="77" spans="1:11" x14ac:dyDescent="0.2">
      <c r="A77" s="3" t="str">
        <f>A76</f>
        <v>0130</v>
      </c>
      <c r="B77" s="3" t="str">
        <f t="shared" ref="B77" si="54">B76</f>
        <v>ARAPACHERRY CREEK</v>
      </c>
      <c r="C77" s="6" t="str">
        <f t="shared" ref="C77" si="55">C76</f>
        <v xml:space="preserve">$ </v>
      </c>
      <c r="D77" s="6" t="s">
        <v>698</v>
      </c>
      <c r="E77" s="17"/>
      <c r="F77" s="17">
        <v>52948</v>
      </c>
      <c r="G77" s="8">
        <v>902.52392724937681</v>
      </c>
      <c r="H77" s="8">
        <v>16759.085591146028</v>
      </c>
      <c r="I77" s="8">
        <v>0</v>
      </c>
      <c r="J77" s="8">
        <v>25.57608823751605</v>
      </c>
      <c r="K77" s="8">
        <f t="shared" ref="K77" si="56">K75/$F77</f>
        <v>16784.661679383546</v>
      </c>
    </row>
    <row r="78" spans="1:11" s="19" customFormat="1" x14ac:dyDescent="0.2">
      <c r="A78" s="3" t="s">
        <v>154</v>
      </c>
      <c r="B78" s="3" t="s">
        <v>499</v>
      </c>
      <c r="C78" s="17" t="s">
        <v>200</v>
      </c>
      <c r="D78" s="2" t="s">
        <v>199</v>
      </c>
      <c r="E78" s="17"/>
      <c r="G78" s="18">
        <v>5.3852814483278744</v>
      </c>
      <c r="H78" s="18">
        <v>100</v>
      </c>
      <c r="I78" s="18"/>
      <c r="J78" s="18"/>
      <c r="K78" s="18"/>
    </row>
    <row r="79" spans="1:11" x14ac:dyDescent="0.2">
      <c r="A79" s="3" t="s">
        <v>154</v>
      </c>
      <c r="B79" s="3" t="s">
        <v>499</v>
      </c>
      <c r="C79" s="6"/>
      <c r="D79" s="6"/>
      <c r="E79" s="17"/>
      <c r="G79" s="8"/>
      <c r="H79" s="8"/>
      <c r="I79" s="8"/>
      <c r="J79" s="8"/>
      <c r="K79" s="8"/>
    </row>
    <row r="80" spans="1:11" x14ac:dyDescent="0.2">
      <c r="A80" s="11" t="s">
        <v>192</v>
      </c>
      <c r="B80" s="11" t="s">
        <v>500</v>
      </c>
      <c r="C80" s="12"/>
      <c r="D80" s="7" t="s">
        <v>441</v>
      </c>
      <c r="E80" s="20" t="s">
        <v>444</v>
      </c>
      <c r="G80" s="13"/>
      <c r="H80" s="13"/>
      <c r="I80" s="13"/>
      <c r="J80" s="13"/>
      <c r="K80" s="13"/>
    </row>
    <row r="81" spans="1:11" s="16" customFormat="1" ht="15" x14ac:dyDescent="0.25">
      <c r="A81" s="3" t="s">
        <v>192</v>
      </c>
      <c r="B81" s="3" t="s">
        <v>500</v>
      </c>
      <c r="C81" s="14" t="s">
        <v>201</v>
      </c>
      <c r="D81" s="15" t="s">
        <v>202</v>
      </c>
      <c r="G81" s="1">
        <v>10717828.59</v>
      </c>
      <c r="H81" s="1">
        <v>248505559.66999999</v>
      </c>
      <c r="I81" s="1">
        <v>0</v>
      </c>
      <c r="J81" s="1">
        <v>4.6566128730773926E-10</v>
      </c>
      <c r="K81" s="1">
        <f t="shared" ref="K81" si="57">SUM(H81:J81)</f>
        <v>248505559.66999999</v>
      </c>
    </row>
    <row r="82" spans="1:11" x14ac:dyDescent="0.2">
      <c r="A82" s="3" t="s">
        <v>192</v>
      </c>
      <c r="B82" s="3" t="s">
        <v>500</v>
      </c>
      <c r="C82" s="6" t="s">
        <v>201</v>
      </c>
      <c r="D82" s="6" t="s">
        <v>697</v>
      </c>
      <c r="E82" s="17"/>
      <c r="F82" s="17">
        <v>13947.5</v>
      </c>
      <c r="G82" s="8">
        <v>768.44083814303633</v>
      </c>
      <c r="H82" s="8">
        <v>17817.211663022044</v>
      </c>
      <c r="I82" s="8">
        <v>0</v>
      </c>
      <c r="J82" s="8">
        <v>3.3386720724698999E-14</v>
      </c>
      <c r="K82" s="8">
        <f t="shared" ref="K82" si="58">K81/$F82</f>
        <v>17817.211663022044</v>
      </c>
    </row>
    <row r="83" spans="1:11" x14ac:dyDescent="0.2">
      <c r="A83" s="3" t="str">
        <f>A82</f>
        <v>0140</v>
      </c>
      <c r="B83" s="3" t="str">
        <f t="shared" ref="B83" si="59">B82</f>
        <v>ARAPALITTLETON 6</v>
      </c>
      <c r="C83" s="6" t="str">
        <f t="shared" ref="C83" si="60">C82</f>
        <v xml:space="preserve">$ </v>
      </c>
      <c r="D83" s="6" t="s">
        <v>698</v>
      </c>
      <c r="E83" s="17"/>
      <c r="F83" s="17">
        <v>13450</v>
      </c>
      <c r="G83" s="8">
        <v>796.86457918215615</v>
      </c>
      <c r="H83" s="8">
        <v>18476.249789591078</v>
      </c>
      <c r="I83" s="8">
        <v>0</v>
      </c>
      <c r="J83" s="8">
        <v>3.4621657048902548E-14</v>
      </c>
      <c r="K83" s="8">
        <f t="shared" ref="K83" si="61">K81/$F83</f>
        <v>18476.249789591078</v>
      </c>
    </row>
    <row r="84" spans="1:11" s="19" customFormat="1" x14ac:dyDescent="0.2">
      <c r="A84" s="3" t="s">
        <v>192</v>
      </c>
      <c r="B84" s="3" t="s">
        <v>500</v>
      </c>
      <c r="C84" s="17" t="s">
        <v>200</v>
      </c>
      <c r="D84" s="2" t="s">
        <v>199</v>
      </c>
      <c r="E84" s="17"/>
      <c r="G84" s="18">
        <v>4.3129130005109797</v>
      </c>
      <c r="H84" s="18">
        <v>100</v>
      </c>
      <c r="I84" s="18"/>
      <c r="J84" s="18"/>
      <c r="K84" s="18"/>
    </row>
    <row r="85" spans="1:11" x14ac:dyDescent="0.2">
      <c r="A85" s="3" t="s">
        <v>192</v>
      </c>
      <c r="B85" s="3" t="s">
        <v>500</v>
      </c>
      <c r="C85" s="6"/>
      <c r="D85" s="6"/>
      <c r="E85" s="17"/>
      <c r="G85" s="8"/>
      <c r="H85" s="8"/>
      <c r="I85" s="8"/>
      <c r="J85" s="8"/>
      <c r="K85" s="8"/>
    </row>
    <row r="86" spans="1:11" x14ac:dyDescent="0.2">
      <c r="A86" s="11" t="s">
        <v>103</v>
      </c>
      <c r="B86" s="11" t="s">
        <v>501</v>
      </c>
      <c r="C86" s="12"/>
      <c r="D86" s="7" t="s">
        <v>441</v>
      </c>
      <c r="E86" s="20" t="s">
        <v>443</v>
      </c>
      <c r="G86" s="13"/>
      <c r="H86" s="13"/>
      <c r="I86" s="13"/>
      <c r="J86" s="13"/>
      <c r="K86" s="13"/>
    </row>
    <row r="87" spans="1:11" s="16" customFormat="1" ht="15" x14ac:dyDescent="0.25">
      <c r="A87" s="3" t="s">
        <v>103</v>
      </c>
      <c r="B87" s="3" t="s">
        <v>501</v>
      </c>
      <c r="C87" s="14" t="s">
        <v>201</v>
      </c>
      <c r="D87" s="15" t="s">
        <v>202</v>
      </c>
      <c r="G87" s="1">
        <v>431948.00000000006</v>
      </c>
      <c r="H87" s="1">
        <v>5878621.8300000001</v>
      </c>
      <c r="I87" s="1">
        <v>0</v>
      </c>
      <c r="J87" s="1">
        <v>7.2759576141834259E-12</v>
      </c>
      <c r="K87" s="1">
        <f t="shared" ref="K87" si="62">SUM(H87:J87)</f>
        <v>5878621.8300000001</v>
      </c>
    </row>
    <row r="88" spans="1:11" x14ac:dyDescent="0.2">
      <c r="A88" s="3" t="s">
        <v>103</v>
      </c>
      <c r="B88" s="3" t="s">
        <v>501</v>
      </c>
      <c r="C88" s="6" t="s">
        <v>201</v>
      </c>
      <c r="D88" s="6" t="s">
        <v>697</v>
      </c>
      <c r="E88" s="17"/>
      <c r="F88" s="17">
        <v>306.5</v>
      </c>
      <c r="G88" s="8">
        <v>1409.2920065252856</v>
      </c>
      <c r="H88" s="8">
        <v>19179.842838499186</v>
      </c>
      <c r="I88" s="8">
        <v>0</v>
      </c>
      <c r="J88" s="8">
        <v>2.3738850290973658E-14</v>
      </c>
      <c r="K88" s="8">
        <f t="shared" ref="K88" si="63">K87/$F88</f>
        <v>19179.842838499186</v>
      </c>
    </row>
    <row r="89" spans="1:11" x14ac:dyDescent="0.2">
      <c r="A89" s="3" t="str">
        <f>A88</f>
        <v>0170</v>
      </c>
      <c r="B89" s="3" t="str">
        <f t="shared" ref="B89" si="64">B88</f>
        <v>ARAPADEER TRAIL 2</v>
      </c>
      <c r="C89" s="6" t="str">
        <f t="shared" ref="C89" si="65">C88</f>
        <v xml:space="preserve">$ </v>
      </c>
      <c r="D89" s="6" t="s">
        <v>698</v>
      </c>
      <c r="E89" s="17"/>
      <c r="F89" s="17">
        <v>325</v>
      </c>
      <c r="G89" s="8">
        <v>1329.0707692307694</v>
      </c>
      <c r="H89" s="8">
        <v>18088.06716923077</v>
      </c>
      <c r="I89" s="8">
        <v>0</v>
      </c>
      <c r="J89" s="8">
        <v>2.2387561889795157E-14</v>
      </c>
      <c r="K89" s="8">
        <f t="shared" ref="K89" si="66">K87/$F89</f>
        <v>18088.06716923077</v>
      </c>
    </row>
    <row r="90" spans="1:11" s="19" customFormat="1" x14ac:dyDescent="0.2">
      <c r="A90" s="3" t="s">
        <v>103</v>
      </c>
      <c r="B90" s="3" t="s">
        <v>501</v>
      </c>
      <c r="C90" s="17" t="s">
        <v>200</v>
      </c>
      <c r="D90" s="2" t="s">
        <v>199</v>
      </c>
      <c r="E90" s="17"/>
      <c r="G90" s="18">
        <v>7.347776613145399</v>
      </c>
      <c r="H90" s="18">
        <v>100</v>
      </c>
      <c r="I90" s="18"/>
      <c r="J90" s="18"/>
      <c r="K90" s="18"/>
    </row>
    <row r="91" spans="1:11" x14ac:dyDescent="0.2">
      <c r="A91" s="3" t="s">
        <v>103</v>
      </c>
      <c r="B91" s="3" t="s">
        <v>501</v>
      </c>
      <c r="C91" s="6"/>
      <c r="D91" s="6"/>
      <c r="E91" s="17"/>
      <c r="G91" s="8"/>
      <c r="H91" s="8"/>
      <c r="I91" s="8"/>
      <c r="J91" s="8"/>
      <c r="K91" s="8"/>
    </row>
    <row r="92" spans="1:11" x14ac:dyDescent="0.2">
      <c r="A92" s="11" t="s">
        <v>197</v>
      </c>
      <c r="B92" s="11" t="s">
        <v>502</v>
      </c>
      <c r="C92" s="12"/>
      <c r="D92" s="7" t="s">
        <v>441</v>
      </c>
      <c r="E92" s="20" t="s">
        <v>442</v>
      </c>
      <c r="G92" s="13"/>
      <c r="H92" s="13"/>
      <c r="I92" s="13"/>
      <c r="J92" s="13"/>
      <c r="K92" s="13"/>
    </row>
    <row r="93" spans="1:11" s="16" customFormat="1" ht="15" x14ac:dyDescent="0.25">
      <c r="A93" s="3" t="s">
        <v>197</v>
      </c>
      <c r="B93" s="3" t="s">
        <v>502</v>
      </c>
      <c r="C93" s="14" t="s">
        <v>201</v>
      </c>
      <c r="D93" s="15" t="s">
        <v>202</v>
      </c>
      <c r="G93" s="1">
        <v>92918572.290000007</v>
      </c>
      <c r="H93" s="1">
        <v>802869641.88000011</v>
      </c>
      <c r="I93" s="1">
        <v>0</v>
      </c>
      <c r="J93" s="1">
        <v>8249369.1600000001</v>
      </c>
      <c r="K93" s="1">
        <f t="shared" ref="K93" si="67">SUM(H93:J93)</f>
        <v>811119011.04000008</v>
      </c>
    </row>
    <row r="94" spans="1:11" x14ac:dyDescent="0.2">
      <c r="A94" s="3" t="s">
        <v>197</v>
      </c>
      <c r="B94" s="3" t="s">
        <v>502</v>
      </c>
      <c r="C94" s="6" t="s">
        <v>201</v>
      </c>
      <c r="D94" s="6" t="s">
        <v>697</v>
      </c>
      <c r="E94" s="17"/>
      <c r="F94" s="17">
        <v>37726.6</v>
      </c>
      <c r="G94" s="8">
        <v>2462.9458337088422</v>
      </c>
      <c r="H94" s="8">
        <v>21281.26154702518</v>
      </c>
      <c r="I94" s="8">
        <v>0</v>
      </c>
      <c r="J94" s="8">
        <v>218.66187676599534</v>
      </c>
      <c r="K94" s="8">
        <f t="shared" ref="K94" si="68">K93/$F94</f>
        <v>21499.923423791173</v>
      </c>
    </row>
    <row r="95" spans="1:11" x14ac:dyDescent="0.2">
      <c r="A95" s="3" t="str">
        <f>A94</f>
        <v>0180</v>
      </c>
      <c r="B95" s="3" t="str">
        <f t="shared" ref="B95" si="69">B94</f>
        <v>ARAPAADAMS-ARAPAH</v>
      </c>
      <c r="C95" s="6" t="str">
        <f t="shared" ref="C95" si="70">C94</f>
        <v xml:space="preserve">$ </v>
      </c>
      <c r="D95" s="6" t="s">
        <v>698</v>
      </c>
      <c r="E95" s="17"/>
      <c r="F95" s="17">
        <v>39051</v>
      </c>
      <c r="G95" s="8">
        <v>2379.4159506798801</v>
      </c>
      <c r="H95" s="8">
        <v>20559.515553506957</v>
      </c>
      <c r="I95" s="8">
        <v>0</v>
      </c>
      <c r="J95" s="8">
        <v>211.24604133056772</v>
      </c>
      <c r="K95" s="8">
        <f t="shared" ref="K95" si="71">K93/$F95</f>
        <v>20770.761594837521</v>
      </c>
    </row>
    <row r="96" spans="1:11" s="19" customFormat="1" x14ac:dyDescent="0.2">
      <c r="A96" s="3" t="s">
        <v>197</v>
      </c>
      <c r="B96" s="3" t="s">
        <v>502</v>
      </c>
      <c r="C96" s="17" t="s">
        <v>200</v>
      </c>
      <c r="D96" s="2" t="s">
        <v>199</v>
      </c>
      <c r="E96" s="17"/>
      <c r="G96" s="18">
        <v>11.573307476469259</v>
      </c>
      <c r="H96" s="18">
        <v>100</v>
      </c>
      <c r="I96" s="18"/>
      <c r="J96" s="18"/>
      <c r="K96" s="18"/>
    </row>
    <row r="97" spans="1:11" x14ac:dyDescent="0.2">
      <c r="A97" s="3" t="s">
        <v>197</v>
      </c>
      <c r="B97" s="3" t="s">
        <v>502</v>
      </c>
      <c r="C97" s="6"/>
      <c r="D97" s="6"/>
      <c r="E97" s="17"/>
      <c r="G97" s="8"/>
      <c r="H97" s="8"/>
      <c r="I97" s="8"/>
      <c r="J97" s="8"/>
      <c r="K97" s="8"/>
    </row>
    <row r="98" spans="1:11" x14ac:dyDescent="0.2">
      <c r="A98" s="11" t="s">
        <v>51</v>
      </c>
      <c r="B98" s="11" t="s">
        <v>503</v>
      </c>
      <c r="C98" s="12"/>
      <c r="D98" s="7" t="s">
        <v>441</v>
      </c>
      <c r="E98" s="20" t="s">
        <v>440</v>
      </c>
      <c r="G98" s="13"/>
      <c r="H98" s="13"/>
      <c r="I98" s="13"/>
      <c r="J98" s="13"/>
      <c r="K98" s="13"/>
    </row>
    <row r="99" spans="1:11" s="16" customFormat="1" ht="15" x14ac:dyDescent="0.25">
      <c r="A99" s="3" t="s">
        <v>51</v>
      </c>
      <c r="B99" s="3" t="s">
        <v>503</v>
      </c>
      <c r="C99" s="14" t="s">
        <v>201</v>
      </c>
      <c r="D99" s="15" t="s">
        <v>202</v>
      </c>
      <c r="G99" s="1">
        <v>2008825.2799999998</v>
      </c>
      <c r="H99" s="1">
        <v>56381718.079999998</v>
      </c>
      <c r="I99" s="1">
        <v>0</v>
      </c>
      <c r="J99" s="1">
        <v>-7.4505805969238281E-9</v>
      </c>
      <c r="K99" s="1">
        <f t="shared" ref="K99" si="72">SUM(H99:J99)</f>
        <v>56381718.079999991</v>
      </c>
    </row>
    <row r="100" spans="1:11" x14ac:dyDescent="0.2">
      <c r="A100" s="3" t="s">
        <v>51</v>
      </c>
      <c r="B100" s="3" t="s">
        <v>503</v>
      </c>
      <c r="C100" s="6" t="s">
        <v>201</v>
      </c>
      <c r="D100" s="6" t="s">
        <v>697</v>
      </c>
      <c r="E100" s="17"/>
      <c r="F100" s="17">
        <v>5356.3</v>
      </c>
      <c r="G100" s="8">
        <v>375.0397251834288</v>
      </c>
      <c r="H100" s="8">
        <v>10526.243503911281</v>
      </c>
      <c r="I100" s="8">
        <v>0</v>
      </c>
      <c r="J100" s="8">
        <v>-1.3909938944651771E-12</v>
      </c>
      <c r="K100" s="8">
        <f t="shared" ref="K100" si="73">K99/$F100</f>
        <v>10526.243503911281</v>
      </c>
    </row>
    <row r="101" spans="1:11" x14ac:dyDescent="0.2">
      <c r="A101" s="3" t="str">
        <f>A100</f>
        <v>0190</v>
      </c>
      <c r="B101" s="3" t="str">
        <f t="shared" ref="B101" si="74">B100</f>
        <v>ARAPABYERS 32J</v>
      </c>
      <c r="C101" s="6" t="str">
        <f t="shared" ref="C101" si="75">C100</f>
        <v xml:space="preserve">$ </v>
      </c>
      <c r="D101" s="6" t="s">
        <v>698</v>
      </c>
      <c r="E101" s="17"/>
      <c r="F101" s="17">
        <v>5671</v>
      </c>
      <c r="G101" s="8">
        <v>354.22769881855049</v>
      </c>
      <c r="H101" s="8">
        <v>9942.1121636395692</v>
      </c>
      <c r="I101" s="8">
        <v>0</v>
      </c>
      <c r="J101" s="8">
        <v>-1.3138036672410206E-12</v>
      </c>
      <c r="K101" s="8">
        <f t="shared" ref="K101" si="76">K99/$F101</f>
        <v>9942.1121636395674</v>
      </c>
    </row>
    <row r="102" spans="1:11" s="19" customFormat="1" x14ac:dyDescent="0.2">
      <c r="A102" s="3" t="s">
        <v>51</v>
      </c>
      <c r="B102" s="3" t="s">
        <v>503</v>
      </c>
      <c r="C102" s="17" t="s">
        <v>200</v>
      </c>
      <c r="D102" s="2" t="s">
        <v>199</v>
      </c>
      <c r="E102" s="17"/>
      <c r="G102" s="18">
        <v>3.5629018561471972</v>
      </c>
      <c r="H102" s="18">
        <v>100</v>
      </c>
      <c r="I102" s="18"/>
      <c r="J102" s="18"/>
      <c r="K102" s="18"/>
    </row>
    <row r="103" spans="1:11" x14ac:dyDescent="0.2">
      <c r="A103" s="3" t="s">
        <v>51</v>
      </c>
      <c r="B103" s="3" t="s">
        <v>503</v>
      </c>
      <c r="C103" s="6"/>
      <c r="D103" s="6"/>
      <c r="E103" s="17"/>
      <c r="G103" s="8"/>
      <c r="H103" s="8"/>
      <c r="I103" s="8"/>
      <c r="J103" s="8"/>
      <c r="K103" s="8"/>
    </row>
    <row r="104" spans="1:11" x14ac:dyDescent="0.2">
      <c r="A104" s="11" t="s">
        <v>85</v>
      </c>
      <c r="B104" s="11" t="s">
        <v>504</v>
      </c>
      <c r="C104" s="12"/>
      <c r="D104" s="7" t="s">
        <v>439</v>
      </c>
      <c r="E104" s="20" t="s">
        <v>438</v>
      </c>
      <c r="G104" s="13"/>
      <c r="H104" s="13"/>
      <c r="I104" s="13"/>
      <c r="J104" s="13"/>
      <c r="K104" s="13"/>
    </row>
    <row r="105" spans="1:11" s="16" customFormat="1" ht="15" x14ac:dyDescent="0.25">
      <c r="A105" s="3" t="s">
        <v>85</v>
      </c>
      <c r="B105" s="3" t="s">
        <v>504</v>
      </c>
      <c r="C105" s="14" t="s">
        <v>201</v>
      </c>
      <c r="D105" s="15" t="s">
        <v>202</v>
      </c>
      <c r="G105" s="1">
        <v>3129921.3200000003</v>
      </c>
      <c r="H105" s="1">
        <v>24943167.229999997</v>
      </c>
      <c r="I105" s="1">
        <v>0</v>
      </c>
      <c r="J105" s="1">
        <v>0</v>
      </c>
      <c r="K105" s="1">
        <f t="shared" ref="K105" si="77">SUM(H105:J105)</f>
        <v>24943167.229999997</v>
      </c>
    </row>
    <row r="106" spans="1:11" x14ac:dyDescent="0.2">
      <c r="A106" s="3" t="s">
        <v>85</v>
      </c>
      <c r="B106" s="3" t="s">
        <v>504</v>
      </c>
      <c r="C106" s="6" t="s">
        <v>201</v>
      </c>
      <c r="D106" s="6" t="s">
        <v>697</v>
      </c>
      <c r="E106" s="17"/>
      <c r="F106" s="17">
        <v>1693.5</v>
      </c>
      <c r="G106" s="8">
        <v>1848.1968231473281</v>
      </c>
      <c r="H106" s="8">
        <v>14728.76718630056</v>
      </c>
      <c r="I106" s="8">
        <v>0</v>
      </c>
      <c r="J106" s="8">
        <v>0</v>
      </c>
      <c r="K106" s="8">
        <f t="shared" ref="K106" si="78">K105/$F106</f>
        <v>14728.76718630056</v>
      </c>
    </row>
    <row r="107" spans="1:11" x14ac:dyDescent="0.2">
      <c r="A107" s="3" t="str">
        <f>A106</f>
        <v>0220</v>
      </c>
      <c r="B107" s="3" t="str">
        <f t="shared" ref="B107" si="79">B106</f>
        <v>ARCHUARCHULETA CO</v>
      </c>
      <c r="C107" s="6" t="str">
        <f t="shared" ref="C107" si="80">C106</f>
        <v xml:space="preserve">$ </v>
      </c>
      <c r="D107" s="6" t="s">
        <v>698</v>
      </c>
      <c r="E107" s="17"/>
      <c r="F107" s="17">
        <v>1678</v>
      </c>
      <c r="G107" s="8">
        <v>1865.2689630512516</v>
      </c>
      <c r="H107" s="8">
        <v>14864.819564958281</v>
      </c>
      <c r="I107" s="8">
        <v>0</v>
      </c>
      <c r="J107" s="8">
        <v>0</v>
      </c>
      <c r="K107" s="8">
        <f t="shared" ref="K107" si="81">K105/$F107</f>
        <v>14864.819564958281</v>
      </c>
    </row>
    <row r="108" spans="1:11" s="19" customFormat="1" x14ac:dyDescent="0.2">
      <c r="A108" s="3" t="s">
        <v>85</v>
      </c>
      <c r="B108" s="3" t="s">
        <v>504</v>
      </c>
      <c r="C108" s="17" t="s">
        <v>200</v>
      </c>
      <c r="D108" s="2" t="s">
        <v>199</v>
      </c>
      <c r="E108" s="17"/>
      <c r="G108" s="18">
        <v>12.548211264187561</v>
      </c>
      <c r="H108" s="18">
        <v>100</v>
      </c>
      <c r="I108" s="18"/>
      <c r="J108" s="18"/>
      <c r="K108" s="18"/>
    </row>
    <row r="109" spans="1:11" x14ac:dyDescent="0.2">
      <c r="A109" s="3" t="s">
        <v>85</v>
      </c>
      <c r="B109" s="3" t="s">
        <v>504</v>
      </c>
      <c r="C109" s="6"/>
      <c r="D109" s="6"/>
      <c r="E109" s="17"/>
      <c r="G109" s="8"/>
      <c r="H109" s="8"/>
      <c r="I109" s="8"/>
      <c r="J109" s="8"/>
      <c r="K109" s="8"/>
    </row>
    <row r="110" spans="1:11" x14ac:dyDescent="0.2">
      <c r="A110" s="11" t="s">
        <v>68</v>
      </c>
      <c r="B110" s="11" t="s">
        <v>505</v>
      </c>
      <c r="C110" s="12"/>
      <c r="D110" s="7" t="s">
        <v>433</v>
      </c>
      <c r="E110" s="20" t="s">
        <v>437</v>
      </c>
      <c r="G110" s="13"/>
      <c r="H110" s="13"/>
      <c r="I110" s="13"/>
      <c r="J110" s="13"/>
      <c r="K110" s="13"/>
    </row>
    <row r="111" spans="1:11" s="16" customFormat="1" ht="15" x14ac:dyDescent="0.25">
      <c r="A111" s="3" t="s">
        <v>68</v>
      </c>
      <c r="B111" s="3" t="s">
        <v>505</v>
      </c>
      <c r="C111" s="14" t="s">
        <v>201</v>
      </c>
      <c r="D111" s="15" t="s">
        <v>202</v>
      </c>
      <c r="G111" s="1">
        <v>181728.08000000002</v>
      </c>
      <c r="H111" s="1">
        <v>9812376.9199999999</v>
      </c>
      <c r="I111" s="1">
        <v>0</v>
      </c>
      <c r="J111" s="1">
        <v>0</v>
      </c>
      <c r="K111" s="1">
        <f t="shared" ref="K111" si="82">SUM(H111:J111)</f>
        <v>9812376.9199999999</v>
      </c>
    </row>
    <row r="112" spans="1:11" x14ac:dyDescent="0.2">
      <c r="A112" s="3" t="s">
        <v>68</v>
      </c>
      <c r="B112" s="3" t="s">
        <v>505</v>
      </c>
      <c r="C112" s="6" t="s">
        <v>201</v>
      </c>
      <c r="D112" s="6" t="s">
        <v>697</v>
      </c>
      <c r="E112" s="17"/>
      <c r="F112" s="17">
        <v>170</v>
      </c>
      <c r="G112" s="8">
        <v>1068.9887058823531</v>
      </c>
      <c r="H112" s="8">
        <v>57719.864235294117</v>
      </c>
      <c r="I112" s="8">
        <v>0</v>
      </c>
      <c r="J112" s="8">
        <v>0</v>
      </c>
      <c r="K112" s="8">
        <f t="shared" ref="K112" si="83">K111/$F112</f>
        <v>57719.864235294117</v>
      </c>
    </row>
    <row r="113" spans="1:11" x14ac:dyDescent="0.2">
      <c r="A113" s="3" t="str">
        <f>A112</f>
        <v>0230</v>
      </c>
      <c r="B113" s="3" t="str">
        <f t="shared" ref="B113" si="84">B112</f>
        <v>BACAWALSH RE-1</v>
      </c>
      <c r="C113" s="6" t="str">
        <f t="shared" ref="C113" si="85">C112</f>
        <v xml:space="preserve">$ </v>
      </c>
      <c r="D113" s="6" t="s">
        <v>698</v>
      </c>
      <c r="E113" s="17"/>
      <c r="F113" s="17">
        <v>183</v>
      </c>
      <c r="G113" s="8">
        <v>993.04961748633889</v>
      </c>
      <c r="H113" s="8">
        <v>53619.546010928963</v>
      </c>
      <c r="I113" s="8">
        <v>0</v>
      </c>
      <c r="J113" s="8">
        <v>0</v>
      </c>
      <c r="K113" s="8">
        <f t="shared" ref="K113" si="86">K111/$F113</f>
        <v>53619.546010928963</v>
      </c>
    </row>
    <row r="114" spans="1:11" s="19" customFormat="1" x14ac:dyDescent="0.2">
      <c r="A114" s="3" t="s">
        <v>68</v>
      </c>
      <c r="B114" s="3" t="s">
        <v>505</v>
      </c>
      <c r="C114" s="17" t="s">
        <v>200</v>
      </c>
      <c r="D114" s="2" t="s">
        <v>199</v>
      </c>
      <c r="E114" s="17"/>
      <c r="G114" s="18">
        <v>1.8520291411716381</v>
      </c>
      <c r="H114" s="18">
        <v>100</v>
      </c>
      <c r="I114" s="18"/>
      <c r="J114" s="18"/>
      <c r="K114" s="18"/>
    </row>
    <row r="115" spans="1:11" x14ac:dyDescent="0.2">
      <c r="A115" s="3" t="s">
        <v>68</v>
      </c>
      <c r="B115" s="3" t="s">
        <v>505</v>
      </c>
      <c r="C115" s="6"/>
      <c r="D115" s="6"/>
      <c r="E115" s="17"/>
      <c r="G115" s="8"/>
      <c r="H115" s="8"/>
      <c r="I115" s="8"/>
      <c r="J115" s="8"/>
      <c r="K115" s="8"/>
    </row>
    <row r="116" spans="1:11" x14ac:dyDescent="0.2">
      <c r="A116" s="11" t="s">
        <v>94</v>
      </c>
      <c r="B116" s="11" t="s">
        <v>506</v>
      </c>
      <c r="C116" s="12"/>
      <c r="D116" s="7" t="s">
        <v>433</v>
      </c>
      <c r="E116" s="20" t="s">
        <v>436</v>
      </c>
      <c r="G116" s="13"/>
      <c r="H116" s="13"/>
      <c r="I116" s="13"/>
      <c r="J116" s="13"/>
      <c r="K116" s="13"/>
    </row>
    <row r="117" spans="1:11" s="16" customFormat="1" ht="15" x14ac:dyDescent="0.25">
      <c r="A117" s="3" t="s">
        <v>94</v>
      </c>
      <c r="B117" s="3" t="s">
        <v>506</v>
      </c>
      <c r="C117" s="14" t="s">
        <v>201</v>
      </c>
      <c r="D117" s="15" t="s">
        <v>202</v>
      </c>
      <c r="G117" s="1">
        <v>277529.42000000004</v>
      </c>
      <c r="H117" s="1">
        <v>1755244.7200000002</v>
      </c>
      <c r="I117" s="1">
        <v>0</v>
      </c>
      <c r="J117" s="1">
        <v>0</v>
      </c>
      <c r="K117" s="1">
        <f t="shared" ref="K117" si="87">SUM(H117:J117)</f>
        <v>1755244.7200000002</v>
      </c>
    </row>
    <row r="118" spans="1:11" x14ac:dyDescent="0.2">
      <c r="A118" s="3" t="s">
        <v>94</v>
      </c>
      <c r="B118" s="3" t="s">
        <v>506</v>
      </c>
      <c r="C118" s="6" t="s">
        <v>201</v>
      </c>
      <c r="D118" s="6" t="s">
        <v>697</v>
      </c>
      <c r="E118" s="17"/>
      <c r="F118" s="17">
        <v>56.4</v>
      </c>
      <c r="G118" s="8">
        <v>4920.7343971631217</v>
      </c>
      <c r="H118" s="8">
        <v>31121.360283687947</v>
      </c>
      <c r="I118" s="8">
        <v>0</v>
      </c>
      <c r="J118" s="8">
        <v>0</v>
      </c>
      <c r="K118" s="8">
        <f t="shared" ref="K118" si="88">K117/$F118</f>
        <v>31121.360283687947</v>
      </c>
    </row>
    <row r="119" spans="1:11" x14ac:dyDescent="0.2">
      <c r="A119" s="3" t="str">
        <f>A118</f>
        <v>0240</v>
      </c>
      <c r="B119" s="3" t="str">
        <f t="shared" ref="B119" si="89">B118</f>
        <v>BACAPRITCHETT RE</v>
      </c>
      <c r="C119" s="6" t="str">
        <f t="shared" ref="C119" si="90">C118</f>
        <v xml:space="preserve">$ </v>
      </c>
      <c r="D119" s="6" t="s">
        <v>698</v>
      </c>
      <c r="E119" s="17"/>
      <c r="F119" s="17">
        <v>59</v>
      </c>
      <c r="G119" s="8">
        <v>4703.8884745762716</v>
      </c>
      <c r="H119" s="8">
        <v>29749.910508474579</v>
      </c>
      <c r="I119" s="8">
        <v>0</v>
      </c>
      <c r="J119" s="8">
        <v>0</v>
      </c>
      <c r="K119" s="8">
        <f t="shared" ref="K119" si="91">K117/$F119</f>
        <v>29749.910508474579</v>
      </c>
    </row>
    <row r="120" spans="1:11" s="19" customFormat="1" x14ac:dyDescent="0.2">
      <c r="A120" s="3" t="s">
        <v>94</v>
      </c>
      <c r="B120" s="3" t="s">
        <v>506</v>
      </c>
      <c r="C120" s="17" t="s">
        <v>200</v>
      </c>
      <c r="D120" s="2" t="s">
        <v>199</v>
      </c>
      <c r="E120" s="17"/>
      <c r="G120" s="18">
        <v>15.811437393185834</v>
      </c>
      <c r="H120" s="18">
        <v>100</v>
      </c>
      <c r="I120" s="18"/>
      <c r="J120" s="18"/>
      <c r="K120" s="18"/>
    </row>
    <row r="121" spans="1:11" x14ac:dyDescent="0.2">
      <c r="A121" s="3" t="s">
        <v>94</v>
      </c>
      <c r="B121" s="3" t="s">
        <v>506</v>
      </c>
      <c r="C121" s="6"/>
      <c r="D121" s="6"/>
      <c r="E121" s="17"/>
      <c r="G121" s="8"/>
      <c r="H121" s="8"/>
      <c r="I121" s="8"/>
      <c r="J121" s="8"/>
      <c r="K121" s="8"/>
    </row>
    <row r="122" spans="1:11" x14ac:dyDescent="0.2">
      <c r="A122" s="11" t="s">
        <v>196</v>
      </c>
      <c r="B122" s="11" t="s">
        <v>507</v>
      </c>
      <c r="C122" s="12"/>
      <c r="D122" s="7" t="s">
        <v>433</v>
      </c>
      <c r="E122" s="20" t="s">
        <v>435</v>
      </c>
      <c r="G122" s="13"/>
      <c r="H122" s="13"/>
      <c r="I122" s="13"/>
      <c r="J122" s="13"/>
      <c r="K122" s="13"/>
    </row>
    <row r="123" spans="1:11" s="16" customFormat="1" ht="15" x14ac:dyDescent="0.25">
      <c r="A123" s="3" t="s">
        <v>196</v>
      </c>
      <c r="B123" s="3" t="s">
        <v>507</v>
      </c>
      <c r="C123" s="14" t="s">
        <v>201</v>
      </c>
      <c r="D123" s="15" t="s">
        <v>202</v>
      </c>
      <c r="G123" s="1">
        <v>807691.41999999993</v>
      </c>
      <c r="H123" s="1">
        <v>19084117.079999998</v>
      </c>
      <c r="I123" s="1">
        <v>0</v>
      </c>
      <c r="J123" s="1">
        <v>161806</v>
      </c>
      <c r="K123" s="1">
        <f t="shared" ref="K123" si="92">SUM(H123:J123)</f>
        <v>19245923.079999998</v>
      </c>
    </row>
    <row r="124" spans="1:11" x14ac:dyDescent="0.2">
      <c r="A124" s="3" t="s">
        <v>196</v>
      </c>
      <c r="B124" s="3" t="s">
        <v>507</v>
      </c>
      <c r="C124" s="6" t="s">
        <v>201</v>
      </c>
      <c r="D124" s="6" t="s">
        <v>697</v>
      </c>
      <c r="E124" s="17"/>
      <c r="F124" s="17">
        <v>276.39999999999998</v>
      </c>
      <c r="G124" s="8">
        <v>2922.1831403762662</v>
      </c>
      <c r="H124" s="8">
        <v>69045.286107091175</v>
      </c>
      <c r="I124" s="8">
        <v>0</v>
      </c>
      <c r="J124" s="8">
        <v>585.40520984081047</v>
      </c>
      <c r="K124" s="8">
        <f t="shared" ref="K124" si="93">K123/$F124</f>
        <v>69630.691316931989</v>
      </c>
    </row>
    <row r="125" spans="1:11" x14ac:dyDescent="0.2">
      <c r="A125" s="3" t="str">
        <f>A124</f>
        <v>0250</v>
      </c>
      <c r="B125" s="3" t="str">
        <f t="shared" ref="B125" si="94">B124</f>
        <v xml:space="preserve">BACASPRINGFIELD </v>
      </c>
      <c r="C125" s="6" t="str">
        <f t="shared" ref="C125" si="95">C124</f>
        <v xml:space="preserve">$ </v>
      </c>
      <c r="D125" s="6" t="s">
        <v>698</v>
      </c>
      <c r="E125" s="17"/>
      <c r="F125" s="17">
        <v>304</v>
      </c>
      <c r="G125" s="8">
        <v>2656.8796710526312</v>
      </c>
      <c r="H125" s="8">
        <v>62776.700921052623</v>
      </c>
      <c r="I125" s="8">
        <v>0</v>
      </c>
      <c r="J125" s="8">
        <v>532.25657894736844</v>
      </c>
      <c r="K125" s="8">
        <f t="shared" ref="K125" si="96">K123/$F125</f>
        <v>63308.957499999997</v>
      </c>
    </row>
    <row r="126" spans="1:11" s="19" customFormat="1" x14ac:dyDescent="0.2">
      <c r="A126" s="3" t="s">
        <v>196</v>
      </c>
      <c r="B126" s="3" t="s">
        <v>507</v>
      </c>
      <c r="C126" s="17" t="s">
        <v>200</v>
      </c>
      <c r="D126" s="2" t="s">
        <v>199</v>
      </c>
      <c r="E126" s="17"/>
      <c r="G126" s="18">
        <v>4.2322703042230545</v>
      </c>
      <c r="H126" s="18">
        <v>100</v>
      </c>
      <c r="I126" s="18"/>
      <c r="J126" s="18"/>
      <c r="K126" s="18"/>
    </row>
    <row r="127" spans="1:11" x14ac:dyDescent="0.2">
      <c r="A127" s="3" t="s">
        <v>196</v>
      </c>
      <c r="B127" s="3" t="s">
        <v>507</v>
      </c>
      <c r="C127" s="6"/>
      <c r="D127" s="6"/>
      <c r="E127" s="17"/>
      <c r="G127" s="8"/>
      <c r="H127" s="8"/>
      <c r="I127" s="8"/>
      <c r="J127" s="8"/>
      <c r="K127" s="8"/>
    </row>
    <row r="128" spans="1:11" x14ac:dyDescent="0.2">
      <c r="A128" s="11" t="s">
        <v>193</v>
      </c>
      <c r="B128" s="11" t="s">
        <v>508</v>
      </c>
      <c r="C128" s="12"/>
      <c r="D128" s="7" t="s">
        <v>433</v>
      </c>
      <c r="E128" s="20" t="s">
        <v>434</v>
      </c>
      <c r="G128" s="13"/>
      <c r="H128" s="13"/>
      <c r="I128" s="13"/>
      <c r="J128" s="13"/>
      <c r="K128" s="13"/>
    </row>
    <row r="129" spans="1:11" s="16" customFormat="1" ht="15" x14ac:dyDescent="0.25">
      <c r="A129" s="3" t="s">
        <v>193</v>
      </c>
      <c r="B129" s="3" t="s">
        <v>508</v>
      </c>
      <c r="C129" s="14" t="s">
        <v>201</v>
      </c>
      <c r="D129" s="15" t="s">
        <v>202</v>
      </c>
      <c r="G129" s="1">
        <v>371144.98999999993</v>
      </c>
      <c r="H129" s="1">
        <v>7924197.6199999982</v>
      </c>
      <c r="I129" s="1">
        <v>0</v>
      </c>
      <c r="J129" s="1">
        <v>550000</v>
      </c>
      <c r="K129" s="1">
        <f t="shared" ref="K129" si="97">SUM(H129:J129)</f>
        <v>8474197.6199999973</v>
      </c>
    </row>
    <row r="130" spans="1:11" x14ac:dyDescent="0.2">
      <c r="A130" s="3" t="s">
        <v>193</v>
      </c>
      <c r="B130" s="3" t="s">
        <v>508</v>
      </c>
      <c r="C130" s="6" t="s">
        <v>201</v>
      </c>
      <c r="D130" s="6" t="s">
        <v>697</v>
      </c>
      <c r="E130" s="17"/>
      <c r="F130" s="17">
        <v>139.19999999999999</v>
      </c>
      <c r="G130" s="8">
        <v>2666.271479885057</v>
      </c>
      <c r="H130" s="8">
        <v>56926.707040229878</v>
      </c>
      <c r="I130" s="8">
        <v>0</v>
      </c>
      <c r="J130" s="8">
        <v>3951.1494252873567</v>
      </c>
      <c r="K130" s="8">
        <f t="shared" ref="K130" si="98">K129/$F130</f>
        <v>60877.85646551723</v>
      </c>
    </row>
    <row r="131" spans="1:11" x14ac:dyDescent="0.2">
      <c r="A131" s="3" t="str">
        <f>A130</f>
        <v>0260</v>
      </c>
      <c r="B131" s="3" t="str">
        <f t="shared" ref="B131" si="99">B130</f>
        <v>BACAVILAS RE-5</v>
      </c>
      <c r="C131" s="6" t="str">
        <f t="shared" ref="C131" si="100">C130</f>
        <v xml:space="preserve">$ </v>
      </c>
      <c r="D131" s="6" t="s">
        <v>698</v>
      </c>
      <c r="E131" s="17"/>
      <c r="F131" s="17">
        <v>201</v>
      </c>
      <c r="G131" s="8">
        <v>1846.4924875621887</v>
      </c>
      <c r="H131" s="8">
        <v>39423.868756218893</v>
      </c>
      <c r="I131" s="8">
        <v>0</v>
      </c>
      <c r="J131" s="8">
        <v>2736.3184079601988</v>
      </c>
      <c r="K131" s="8">
        <f t="shared" ref="K131" si="101">K129/$F131</f>
        <v>42160.187164179093</v>
      </c>
    </row>
    <row r="132" spans="1:11" s="19" customFormat="1" x14ac:dyDescent="0.2">
      <c r="A132" s="3" t="s">
        <v>193</v>
      </c>
      <c r="B132" s="3" t="s">
        <v>508</v>
      </c>
      <c r="C132" s="17" t="s">
        <v>200</v>
      </c>
      <c r="D132" s="2" t="s">
        <v>199</v>
      </c>
      <c r="E132" s="17"/>
      <c r="G132" s="18">
        <v>4.6836917477078268</v>
      </c>
      <c r="H132" s="18">
        <v>100</v>
      </c>
      <c r="I132" s="18"/>
      <c r="J132" s="18"/>
      <c r="K132" s="18"/>
    </row>
    <row r="133" spans="1:11" x14ac:dyDescent="0.2">
      <c r="A133" s="3" t="s">
        <v>193</v>
      </c>
      <c r="B133" s="3" t="s">
        <v>508</v>
      </c>
      <c r="C133" s="6"/>
      <c r="D133" s="6"/>
      <c r="E133" s="17"/>
      <c r="G133" s="8"/>
      <c r="H133" s="8"/>
      <c r="I133" s="8"/>
      <c r="J133" s="8"/>
      <c r="K133" s="8"/>
    </row>
    <row r="134" spans="1:11" x14ac:dyDescent="0.2">
      <c r="A134" s="11" t="s">
        <v>95</v>
      </c>
      <c r="B134" s="11" t="s">
        <v>509</v>
      </c>
      <c r="C134" s="12"/>
      <c r="D134" s="7" t="s">
        <v>433</v>
      </c>
      <c r="E134" s="20" t="s">
        <v>432</v>
      </c>
      <c r="G134" s="13"/>
      <c r="H134" s="13"/>
      <c r="I134" s="13"/>
      <c r="J134" s="13"/>
      <c r="K134" s="13"/>
    </row>
    <row r="135" spans="1:11" s="16" customFormat="1" ht="15" x14ac:dyDescent="0.25">
      <c r="A135" s="3" t="s">
        <v>95</v>
      </c>
      <c r="B135" s="3" t="s">
        <v>509</v>
      </c>
      <c r="C135" s="14" t="s">
        <v>201</v>
      </c>
      <c r="D135" s="15" t="s">
        <v>202</v>
      </c>
      <c r="G135" s="1">
        <v>364246.51</v>
      </c>
      <c r="H135" s="1">
        <v>2234474.31</v>
      </c>
      <c r="I135" s="1">
        <v>0</v>
      </c>
      <c r="J135" s="1">
        <v>0</v>
      </c>
      <c r="K135" s="1">
        <f t="shared" ref="K135" si="102">SUM(H135:J135)</f>
        <v>2234474.31</v>
      </c>
    </row>
    <row r="136" spans="1:11" x14ac:dyDescent="0.2">
      <c r="A136" s="3" t="s">
        <v>95</v>
      </c>
      <c r="B136" s="3" t="s">
        <v>509</v>
      </c>
      <c r="C136" s="6" t="s">
        <v>201</v>
      </c>
      <c r="D136" s="6" t="s">
        <v>697</v>
      </c>
      <c r="E136" s="17"/>
      <c r="F136" s="17">
        <v>50</v>
      </c>
      <c r="G136" s="8">
        <v>7284.9301999999998</v>
      </c>
      <c r="H136" s="8">
        <v>44689.486199999999</v>
      </c>
      <c r="I136" s="8">
        <v>0</v>
      </c>
      <c r="J136" s="8">
        <v>0</v>
      </c>
      <c r="K136" s="8">
        <f t="shared" ref="K136" si="103">K135/$F136</f>
        <v>44689.486199999999</v>
      </c>
    </row>
    <row r="137" spans="1:11" x14ac:dyDescent="0.2">
      <c r="A137" s="3" t="str">
        <f>A136</f>
        <v>0270</v>
      </c>
      <c r="B137" s="3" t="str">
        <f t="shared" ref="B137" si="104">B136</f>
        <v>BACACAMPO RE-6</v>
      </c>
      <c r="C137" s="6" t="str">
        <f t="shared" ref="C137" si="105">C136</f>
        <v xml:space="preserve">$ </v>
      </c>
      <c r="D137" s="6" t="s">
        <v>698</v>
      </c>
      <c r="E137" s="17"/>
      <c r="F137" s="17">
        <v>33</v>
      </c>
      <c r="G137" s="8">
        <v>11037.773030303031</v>
      </c>
      <c r="H137" s="8">
        <v>67711.342727272728</v>
      </c>
      <c r="I137" s="8">
        <v>0</v>
      </c>
      <c r="J137" s="8">
        <v>0</v>
      </c>
      <c r="K137" s="8">
        <f t="shared" ref="K137" si="106">K135/$F137</f>
        <v>67711.342727272728</v>
      </c>
    </row>
    <row r="138" spans="1:11" s="19" customFormat="1" x14ac:dyDescent="0.2">
      <c r="A138" s="3" t="s">
        <v>95</v>
      </c>
      <c r="B138" s="3" t="s">
        <v>509</v>
      </c>
      <c r="C138" s="17" t="s">
        <v>200</v>
      </c>
      <c r="D138" s="2" t="s">
        <v>199</v>
      </c>
      <c r="E138" s="17"/>
      <c r="G138" s="18">
        <v>16.301217175327469</v>
      </c>
      <c r="H138" s="18">
        <v>100</v>
      </c>
      <c r="I138" s="18"/>
      <c r="J138" s="18"/>
      <c r="K138" s="18"/>
    </row>
    <row r="139" spans="1:11" x14ac:dyDescent="0.2">
      <c r="A139" s="3" t="s">
        <v>95</v>
      </c>
      <c r="B139" s="3" t="s">
        <v>509</v>
      </c>
      <c r="C139" s="6"/>
      <c r="D139" s="6"/>
      <c r="E139" s="17"/>
      <c r="G139" s="8"/>
      <c r="H139" s="8"/>
      <c r="I139" s="8"/>
      <c r="J139" s="8"/>
      <c r="K139" s="8"/>
    </row>
    <row r="140" spans="1:11" x14ac:dyDescent="0.2">
      <c r="A140" s="11" t="s">
        <v>126</v>
      </c>
      <c r="B140" s="11" t="s">
        <v>510</v>
      </c>
      <c r="C140" s="12"/>
      <c r="D140" s="7" t="s">
        <v>430</v>
      </c>
      <c r="E140" s="20" t="s">
        <v>431</v>
      </c>
      <c r="G140" s="13"/>
      <c r="H140" s="13"/>
      <c r="I140" s="13"/>
      <c r="J140" s="13"/>
      <c r="K140" s="13"/>
    </row>
    <row r="141" spans="1:11" s="16" customFormat="1" ht="15" x14ac:dyDescent="0.25">
      <c r="A141" s="3" t="s">
        <v>126</v>
      </c>
      <c r="B141" s="3" t="s">
        <v>510</v>
      </c>
      <c r="C141" s="14" t="s">
        <v>201</v>
      </c>
      <c r="D141" s="15" t="s">
        <v>202</v>
      </c>
      <c r="G141" s="1">
        <v>3356835.0599999996</v>
      </c>
      <c r="H141" s="1">
        <v>13687399.399999999</v>
      </c>
      <c r="I141" s="1">
        <v>0</v>
      </c>
      <c r="J141" s="1">
        <v>0</v>
      </c>
      <c r="K141" s="1">
        <f t="shared" ref="K141" si="107">SUM(H141:J141)</f>
        <v>13687399.399999999</v>
      </c>
    </row>
    <row r="142" spans="1:11" x14ac:dyDescent="0.2">
      <c r="A142" s="3" t="s">
        <v>126</v>
      </c>
      <c r="B142" s="3" t="s">
        <v>510</v>
      </c>
      <c r="C142" s="6" t="s">
        <v>201</v>
      </c>
      <c r="D142" s="6" t="s">
        <v>697</v>
      </c>
      <c r="E142" s="17"/>
      <c r="F142" s="17">
        <v>811.5</v>
      </c>
      <c r="G142" s="8">
        <v>4136.5804805914968</v>
      </c>
      <c r="H142" s="8">
        <v>16866.789155884162</v>
      </c>
      <c r="I142" s="8">
        <v>0</v>
      </c>
      <c r="J142" s="8">
        <v>0</v>
      </c>
      <c r="K142" s="8">
        <f t="shared" ref="K142" si="108">K141/$F142</f>
        <v>16866.789155884162</v>
      </c>
    </row>
    <row r="143" spans="1:11" x14ac:dyDescent="0.2">
      <c r="A143" s="3" t="str">
        <f>A142</f>
        <v>0290</v>
      </c>
      <c r="B143" s="3" t="str">
        <f t="shared" ref="B143" si="109">B142</f>
        <v>BENTLAS ANIMAS R</v>
      </c>
      <c r="C143" s="6" t="str">
        <f t="shared" ref="C143" si="110">C142</f>
        <v xml:space="preserve">$ </v>
      </c>
      <c r="D143" s="6" t="s">
        <v>698</v>
      </c>
      <c r="E143" s="17"/>
      <c r="F143" s="17">
        <v>822</v>
      </c>
      <c r="G143" s="8">
        <v>4083.7409489051088</v>
      </c>
      <c r="H143" s="8">
        <v>16651.337469586371</v>
      </c>
      <c r="I143" s="8">
        <v>0</v>
      </c>
      <c r="J143" s="8">
        <v>0</v>
      </c>
      <c r="K143" s="8">
        <f t="shared" ref="K143" si="111">K141/$F143</f>
        <v>16651.337469586371</v>
      </c>
    </row>
    <row r="144" spans="1:11" s="19" customFormat="1" x14ac:dyDescent="0.2">
      <c r="A144" s="3" t="s">
        <v>126</v>
      </c>
      <c r="B144" s="3" t="s">
        <v>510</v>
      </c>
      <c r="C144" s="17" t="s">
        <v>200</v>
      </c>
      <c r="D144" s="2" t="s">
        <v>199</v>
      </c>
      <c r="E144" s="17"/>
      <c r="G144" s="18">
        <v>24.525002609334244</v>
      </c>
      <c r="H144" s="18">
        <v>100</v>
      </c>
      <c r="I144" s="18"/>
      <c r="J144" s="18"/>
      <c r="K144" s="18"/>
    </row>
    <row r="145" spans="1:11" x14ac:dyDescent="0.2">
      <c r="A145" s="3" t="s">
        <v>126</v>
      </c>
      <c r="B145" s="3" t="s">
        <v>510</v>
      </c>
      <c r="C145" s="6"/>
      <c r="D145" s="6"/>
      <c r="E145" s="17"/>
      <c r="G145" s="8"/>
      <c r="H145" s="8"/>
      <c r="I145" s="8"/>
      <c r="J145" s="8"/>
      <c r="K145" s="8"/>
    </row>
    <row r="146" spans="1:11" x14ac:dyDescent="0.2">
      <c r="A146" s="11" t="s">
        <v>71</v>
      </c>
      <c r="B146" s="11" t="s">
        <v>511</v>
      </c>
      <c r="C146" s="12"/>
      <c r="D146" s="7" t="s">
        <v>430</v>
      </c>
      <c r="E146" s="20" t="s">
        <v>429</v>
      </c>
      <c r="G146" s="13"/>
      <c r="H146" s="13"/>
      <c r="I146" s="13"/>
      <c r="J146" s="13"/>
      <c r="K146" s="13"/>
    </row>
    <row r="147" spans="1:11" s="16" customFormat="1" ht="15" x14ac:dyDescent="0.25">
      <c r="A147" s="3" t="s">
        <v>71</v>
      </c>
      <c r="B147" s="3" t="s">
        <v>511</v>
      </c>
      <c r="C147" s="14" t="s">
        <v>201</v>
      </c>
      <c r="D147" s="15" t="s">
        <v>202</v>
      </c>
      <c r="G147" s="1">
        <v>643911.30000000005</v>
      </c>
      <c r="H147" s="1">
        <v>5141187.5599999996</v>
      </c>
      <c r="I147" s="1">
        <v>0</v>
      </c>
      <c r="J147" s="1">
        <v>0</v>
      </c>
      <c r="K147" s="1">
        <f t="shared" ref="K147" si="112">SUM(H147:J147)</f>
        <v>5141187.5599999996</v>
      </c>
    </row>
    <row r="148" spans="1:11" x14ac:dyDescent="0.2">
      <c r="A148" s="3" t="s">
        <v>71</v>
      </c>
      <c r="B148" s="3" t="s">
        <v>511</v>
      </c>
      <c r="C148" s="6" t="s">
        <v>201</v>
      </c>
      <c r="D148" s="6" t="s">
        <v>697</v>
      </c>
      <c r="E148" s="17"/>
      <c r="F148" s="17">
        <v>241</v>
      </c>
      <c r="G148" s="8">
        <v>2671.8311203319504</v>
      </c>
      <c r="H148" s="8">
        <v>21332.728464730288</v>
      </c>
      <c r="I148" s="8">
        <v>0</v>
      </c>
      <c r="J148" s="8">
        <v>0</v>
      </c>
      <c r="K148" s="8">
        <f t="shared" ref="K148" si="113">K147/$F148</f>
        <v>21332.728464730288</v>
      </c>
    </row>
    <row r="149" spans="1:11" x14ac:dyDescent="0.2">
      <c r="A149" s="3" t="str">
        <f>A148</f>
        <v>0310</v>
      </c>
      <c r="B149" s="3" t="str">
        <f t="shared" ref="B149" si="114">B148</f>
        <v>BENTMCCLAVE RE-2</v>
      </c>
      <c r="C149" s="6" t="str">
        <f t="shared" ref="C149" si="115">C148</f>
        <v xml:space="preserve">$ </v>
      </c>
      <c r="D149" s="6" t="s">
        <v>698</v>
      </c>
      <c r="E149" s="17"/>
      <c r="F149" s="17">
        <v>258</v>
      </c>
      <c r="G149" s="8">
        <v>2495.7802325581397</v>
      </c>
      <c r="H149" s="8">
        <v>19927.083565891473</v>
      </c>
      <c r="I149" s="8">
        <v>0</v>
      </c>
      <c r="J149" s="8">
        <v>0</v>
      </c>
      <c r="K149" s="8">
        <f t="shared" ref="K149" si="116">K147/$F149</f>
        <v>19927.083565891473</v>
      </c>
    </row>
    <row r="150" spans="1:11" s="19" customFormat="1" x14ac:dyDescent="0.2">
      <c r="A150" s="3" t="s">
        <v>71</v>
      </c>
      <c r="B150" s="3" t="s">
        <v>511</v>
      </c>
      <c r="C150" s="17" t="s">
        <v>200</v>
      </c>
      <c r="D150" s="2" t="s">
        <v>199</v>
      </c>
      <c r="E150" s="17"/>
      <c r="G150" s="18">
        <v>12.524563488206994</v>
      </c>
      <c r="H150" s="18">
        <v>100</v>
      </c>
      <c r="I150" s="18"/>
      <c r="J150" s="18"/>
      <c r="K150" s="18"/>
    </row>
    <row r="151" spans="1:11" x14ac:dyDescent="0.2">
      <c r="A151" s="3" t="s">
        <v>71</v>
      </c>
      <c r="B151" s="3" t="s">
        <v>511</v>
      </c>
      <c r="C151" s="6"/>
      <c r="D151" s="6"/>
      <c r="E151" s="17"/>
      <c r="G151" s="8"/>
      <c r="H151" s="8"/>
      <c r="I151" s="8"/>
      <c r="J151" s="8"/>
      <c r="K151" s="8"/>
    </row>
    <row r="152" spans="1:11" x14ac:dyDescent="0.2">
      <c r="A152" s="11" t="s">
        <v>73</v>
      </c>
      <c r="B152" s="11" t="s">
        <v>512</v>
      </c>
      <c r="C152" s="12"/>
      <c r="D152" s="7" t="s">
        <v>427</v>
      </c>
      <c r="E152" s="20" t="s">
        <v>428</v>
      </c>
      <c r="G152" s="13"/>
      <c r="H152" s="13"/>
      <c r="I152" s="13"/>
      <c r="J152" s="13"/>
      <c r="K152" s="13"/>
    </row>
    <row r="153" spans="1:11" s="16" customFormat="1" ht="15" x14ac:dyDescent="0.25">
      <c r="A153" s="3" t="s">
        <v>73</v>
      </c>
      <c r="B153" s="3" t="s">
        <v>512</v>
      </c>
      <c r="C153" s="14" t="s">
        <v>201</v>
      </c>
      <c r="D153" s="15" t="s">
        <v>202</v>
      </c>
      <c r="G153" s="1">
        <v>32132144.589999989</v>
      </c>
      <c r="H153" s="1">
        <v>586421201.08999991</v>
      </c>
      <c r="I153" s="1">
        <v>0</v>
      </c>
      <c r="J153" s="1">
        <v>12268368.779999999</v>
      </c>
      <c r="K153" s="1">
        <f t="shared" ref="K153" si="117">SUM(H153:J153)</f>
        <v>598689569.86999989</v>
      </c>
    </row>
    <row r="154" spans="1:11" x14ac:dyDescent="0.2">
      <c r="A154" s="3" t="s">
        <v>73</v>
      </c>
      <c r="B154" s="3" t="s">
        <v>512</v>
      </c>
      <c r="C154" s="6" t="s">
        <v>201</v>
      </c>
      <c r="D154" s="6" t="s">
        <v>697</v>
      </c>
      <c r="E154" s="17"/>
      <c r="F154" s="17">
        <v>31269.200000000001</v>
      </c>
      <c r="G154" s="8">
        <v>1027.5972711166255</v>
      </c>
      <c r="H154" s="8">
        <v>18753.956004310949</v>
      </c>
      <c r="I154" s="8">
        <v>0</v>
      </c>
      <c r="J154" s="8">
        <v>392.34674312102641</v>
      </c>
      <c r="K154" s="8">
        <f t="shared" ref="K154" si="118">K153/$F154</f>
        <v>19146.302747431975</v>
      </c>
    </row>
    <row r="155" spans="1:11" x14ac:dyDescent="0.2">
      <c r="A155" s="3" t="str">
        <f>A154</f>
        <v>0470</v>
      </c>
      <c r="B155" s="3" t="str">
        <f t="shared" ref="B155" si="119">B154</f>
        <v>BOULDST VRAIN VAL</v>
      </c>
      <c r="C155" s="6" t="str">
        <f t="shared" ref="C155" si="120">C154</f>
        <v xml:space="preserve">$ </v>
      </c>
      <c r="D155" s="6" t="s">
        <v>698</v>
      </c>
      <c r="E155" s="17"/>
      <c r="F155" s="17">
        <v>32639</v>
      </c>
      <c r="G155" s="8">
        <v>984.47086583534997</v>
      </c>
      <c r="H155" s="8">
        <v>17966.886273782897</v>
      </c>
      <c r="I155" s="8">
        <v>0</v>
      </c>
      <c r="J155" s="8">
        <v>375.88065749563401</v>
      </c>
      <c r="K155" s="8">
        <f t="shared" ref="K155" si="121">K153/$F155</f>
        <v>18342.766931278529</v>
      </c>
    </row>
    <row r="156" spans="1:11" s="19" customFormat="1" x14ac:dyDescent="0.2">
      <c r="A156" s="3" t="s">
        <v>73</v>
      </c>
      <c r="B156" s="3" t="s">
        <v>512</v>
      </c>
      <c r="C156" s="17" t="s">
        <v>200</v>
      </c>
      <c r="D156" s="2" t="s">
        <v>199</v>
      </c>
      <c r="E156" s="17"/>
      <c r="G156" s="18">
        <v>5.4793627055561673</v>
      </c>
      <c r="H156" s="18">
        <v>100</v>
      </c>
      <c r="I156" s="18"/>
      <c r="J156" s="18"/>
      <c r="K156" s="18"/>
    </row>
    <row r="157" spans="1:11" x14ac:dyDescent="0.2">
      <c r="A157" s="3" t="s">
        <v>73</v>
      </c>
      <c r="B157" s="3" t="s">
        <v>512</v>
      </c>
      <c r="C157" s="6"/>
      <c r="D157" s="6"/>
      <c r="E157" s="17"/>
      <c r="G157" s="8"/>
      <c r="H157" s="8"/>
      <c r="I157" s="8"/>
      <c r="J157" s="8"/>
      <c r="K157" s="8"/>
    </row>
    <row r="158" spans="1:11" x14ac:dyDescent="0.2">
      <c r="A158" s="11" t="s">
        <v>56</v>
      </c>
      <c r="B158" s="11" t="s">
        <v>513</v>
      </c>
      <c r="C158" s="12"/>
      <c r="D158" s="7" t="s">
        <v>427</v>
      </c>
      <c r="E158" s="20" t="s">
        <v>426</v>
      </c>
      <c r="G158" s="13"/>
      <c r="H158" s="13"/>
      <c r="I158" s="13"/>
      <c r="J158" s="13"/>
      <c r="K158" s="13"/>
    </row>
    <row r="159" spans="1:11" s="16" customFormat="1" ht="15" x14ac:dyDescent="0.25">
      <c r="A159" s="3" t="s">
        <v>56</v>
      </c>
      <c r="B159" s="3" t="s">
        <v>513</v>
      </c>
      <c r="C159" s="14" t="s">
        <v>201</v>
      </c>
      <c r="D159" s="15" t="s">
        <v>202</v>
      </c>
      <c r="G159" s="1">
        <v>26763942.859999999</v>
      </c>
      <c r="H159" s="1">
        <v>547629860.67999995</v>
      </c>
      <c r="I159" s="1">
        <v>200736857</v>
      </c>
      <c r="J159" s="1">
        <v>2016214</v>
      </c>
      <c r="K159" s="1">
        <f t="shared" ref="K159" si="122">SUM(H159:J159)</f>
        <v>750382931.67999995</v>
      </c>
    </row>
    <row r="160" spans="1:11" x14ac:dyDescent="0.2">
      <c r="A160" s="3" t="s">
        <v>56</v>
      </c>
      <c r="B160" s="3" t="s">
        <v>513</v>
      </c>
      <c r="C160" s="6" t="s">
        <v>201</v>
      </c>
      <c r="D160" s="6" t="s">
        <v>697</v>
      </c>
      <c r="E160" s="17"/>
      <c r="F160" s="17">
        <v>28765.599999999999</v>
      </c>
      <c r="G160" s="8">
        <v>930.41490043663271</v>
      </c>
      <c r="H160" s="8">
        <v>19037.665151430876</v>
      </c>
      <c r="I160" s="8">
        <v>6978.3650262813917</v>
      </c>
      <c r="J160" s="8">
        <v>70.091150540923891</v>
      </c>
      <c r="K160" s="8">
        <f t="shared" ref="K160" si="123">K159/$F160</f>
        <v>26086.12132825319</v>
      </c>
    </row>
    <row r="161" spans="1:11" x14ac:dyDescent="0.2">
      <c r="A161" s="3" t="str">
        <f>A160</f>
        <v>0480</v>
      </c>
      <c r="B161" s="3" t="str">
        <f t="shared" ref="B161" si="124">B160</f>
        <v>BOULDBOULDER VALL</v>
      </c>
      <c r="C161" s="6" t="str">
        <f t="shared" ref="C161" si="125">C160</f>
        <v xml:space="preserve">$ </v>
      </c>
      <c r="D161" s="6" t="s">
        <v>698</v>
      </c>
      <c r="E161" s="17"/>
      <c r="F161" s="17">
        <v>28487</v>
      </c>
      <c r="G161" s="8">
        <v>939.51426475234314</v>
      </c>
      <c r="H161" s="8">
        <v>19223.851605293639</v>
      </c>
      <c r="I161" s="8">
        <v>7046.6127356337975</v>
      </c>
      <c r="J161" s="8">
        <v>70.776634956295851</v>
      </c>
      <c r="K161" s="8">
        <f t="shared" ref="K161" si="126">K159/$F161</f>
        <v>26341.240975883735</v>
      </c>
    </row>
    <row r="162" spans="1:11" s="19" customFormat="1" x14ac:dyDescent="0.2">
      <c r="A162" s="3" t="s">
        <v>56</v>
      </c>
      <c r="B162" s="3" t="s">
        <v>513</v>
      </c>
      <c r="C162" s="17" t="s">
        <v>200</v>
      </c>
      <c r="D162" s="2" t="s">
        <v>199</v>
      </c>
      <c r="E162" s="17"/>
      <c r="G162" s="18">
        <v>4.8872321948928832</v>
      </c>
      <c r="H162" s="18">
        <v>100</v>
      </c>
      <c r="I162" s="18"/>
      <c r="J162" s="18"/>
      <c r="K162" s="18"/>
    </row>
    <row r="163" spans="1:11" x14ac:dyDescent="0.2">
      <c r="A163" s="3" t="s">
        <v>56</v>
      </c>
      <c r="B163" s="3" t="s">
        <v>513</v>
      </c>
      <c r="C163" s="6"/>
      <c r="D163" s="6"/>
      <c r="E163" s="17"/>
      <c r="G163" s="8"/>
      <c r="H163" s="8"/>
      <c r="I163" s="8"/>
      <c r="J163" s="8"/>
      <c r="K163" s="8"/>
    </row>
    <row r="164" spans="1:11" x14ac:dyDescent="0.2">
      <c r="A164" s="11" t="s">
        <v>44</v>
      </c>
      <c r="B164" s="11" t="s">
        <v>514</v>
      </c>
      <c r="C164" s="12"/>
      <c r="D164" s="7" t="s">
        <v>424</v>
      </c>
      <c r="E164" s="20" t="s">
        <v>425</v>
      </c>
      <c r="G164" s="13"/>
      <c r="H164" s="13"/>
      <c r="I164" s="13"/>
      <c r="J164" s="13"/>
      <c r="K164" s="13"/>
    </row>
    <row r="165" spans="1:11" s="16" customFormat="1" ht="15" x14ac:dyDescent="0.25">
      <c r="A165" s="3" t="s">
        <v>44</v>
      </c>
      <c r="B165" s="3" t="s">
        <v>514</v>
      </c>
      <c r="C165" s="14" t="s">
        <v>201</v>
      </c>
      <c r="D165" s="15" t="s">
        <v>202</v>
      </c>
      <c r="G165" s="1">
        <v>1436189.72</v>
      </c>
      <c r="H165" s="1">
        <v>19537607.43</v>
      </c>
      <c r="I165" s="1">
        <v>0</v>
      </c>
      <c r="J165" s="1">
        <v>1285105.1000000001</v>
      </c>
      <c r="K165" s="1">
        <f t="shared" ref="K165" si="127">SUM(H165:J165)</f>
        <v>20822712.530000001</v>
      </c>
    </row>
    <row r="166" spans="1:11" x14ac:dyDescent="0.2">
      <c r="A166" s="3" t="s">
        <v>44</v>
      </c>
      <c r="B166" s="3" t="s">
        <v>514</v>
      </c>
      <c r="C166" s="6" t="s">
        <v>201</v>
      </c>
      <c r="D166" s="6" t="s">
        <v>697</v>
      </c>
      <c r="E166" s="17"/>
      <c r="F166" s="17">
        <v>1004</v>
      </c>
      <c r="G166" s="8">
        <v>1430.4678486055777</v>
      </c>
      <c r="H166" s="8">
        <v>19459.768356573706</v>
      </c>
      <c r="I166" s="8">
        <v>0</v>
      </c>
      <c r="J166" s="8">
        <v>1279.9851593625499</v>
      </c>
      <c r="K166" s="8">
        <f t="shared" ref="K166" si="128">K165/$F166</f>
        <v>20739.753515936256</v>
      </c>
    </row>
    <row r="167" spans="1:11" x14ac:dyDescent="0.2">
      <c r="A167" s="3" t="str">
        <f>A166</f>
        <v>0490</v>
      </c>
      <c r="B167" s="3" t="str">
        <f t="shared" ref="B167" si="129">B166</f>
        <v xml:space="preserve">CHAFFBUENA VISTA </v>
      </c>
      <c r="C167" s="6" t="str">
        <f t="shared" ref="C167" si="130">C166</f>
        <v xml:space="preserve">$ </v>
      </c>
      <c r="D167" s="6" t="s">
        <v>698</v>
      </c>
      <c r="E167" s="17"/>
      <c r="F167" s="17">
        <v>1032</v>
      </c>
      <c r="G167" s="8">
        <v>1391.6567054263567</v>
      </c>
      <c r="H167" s="8">
        <v>18931.790145348838</v>
      </c>
      <c r="I167" s="8">
        <v>0</v>
      </c>
      <c r="J167" s="8">
        <v>1245.2568798449613</v>
      </c>
      <c r="K167" s="8">
        <f t="shared" ref="K167" si="131">K165/$F167</f>
        <v>20177.047025193799</v>
      </c>
    </row>
    <row r="168" spans="1:11" s="19" customFormat="1" x14ac:dyDescent="0.2">
      <c r="A168" s="3" t="s">
        <v>44</v>
      </c>
      <c r="B168" s="3" t="s">
        <v>514</v>
      </c>
      <c r="C168" s="17" t="s">
        <v>200</v>
      </c>
      <c r="D168" s="2" t="s">
        <v>199</v>
      </c>
      <c r="E168" s="17"/>
      <c r="G168" s="18">
        <v>7.3508986458328085</v>
      </c>
      <c r="H168" s="18">
        <v>100</v>
      </c>
      <c r="I168" s="18"/>
      <c r="J168" s="18"/>
      <c r="K168" s="18"/>
    </row>
    <row r="169" spans="1:11" x14ac:dyDescent="0.2">
      <c r="A169" s="3" t="s">
        <v>44</v>
      </c>
      <c r="B169" s="3" t="s">
        <v>514</v>
      </c>
      <c r="C169" s="6"/>
      <c r="D169" s="6"/>
      <c r="E169" s="17"/>
      <c r="G169" s="8"/>
      <c r="H169" s="8"/>
      <c r="I169" s="8"/>
      <c r="J169" s="8"/>
      <c r="K169" s="8"/>
    </row>
    <row r="170" spans="1:11" x14ac:dyDescent="0.2">
      <c r="A170" s="11" t="s">
        <v>2</v>
      </c>
      <c r="B170" s="11" t="s">
        <v>515</v>
      </c>
      <c r="C170" s="12"/>
      <c r="D170" s="7" t="s">
        <v>424</v>
      </c>
      <c r="E170" s="20" t="s">
        <v>423</v>
      </c>
      <c r="G170" s="13"/>
      <c r="H170" s="13"/>
      <c r="I170" s="13"/>
      <c r="J170" s="13"/>
      <c r="K170" s="13"/>
    </row>
    <row r="171" spans="1:11" s="16" customFormat="1" ht="15" x14ac:dyDescent="0.25">
      <c r="A171" s="3" t="s">
        <v>2</v>
      </c>
      <c r="B171" s="3" t="s">
        <v>515</v>
      </c>
      <c r="C171" s="14" t="s">
        <v>201</v>
      </c>
      <c r="D171" s="15" t="s">
        <v>202</v>
      </c>
      <c r="G171" s="1">
        <v>3484032.1000000006</v>
      </c>
      <c r="H171" s="1">
        <v>24573359.089999996</v>
      </c>
      <c r="I171" s="1">
        <v>0</v>
      </c>
      <c r="J171" s="1">
        <v>0</v>
      </c>
      <c r="K171" s="1">
        <f t="shared" ref="K171" si="132">SUM(H171:J171)</f>
        <v>24573359.089999996</v>
      </c>
    </row>
    <row r="172" spans="1:11" x14ac:dyDescent="0.2">
      <c r="A172" s="3" t="s">
        <v>2</v>
      </c>
      <c r="B172" s="3" t="s">
        <v>515</v>
      </c>
      <c r="C172" s="6" t="s">
        <v>201</v>
      </c>
      <c r="D172" s="6" t="s">
        <v>697</v>
      </c>
      <c r="E172" s="17"/>
      <c r="F172" s="17">
        <v>1302</v>
      </c>
      <c r="G172" s="8">
        <v>2675.9079109062986</v>
      </c>
      <c r="H172" s="8">
        <v>18873.547688172039</v>
      </c>
      <c r="I172" s="8">
        <v>0</v>
      </c>
      <c r="J172" s="8">
        <v>0</v>
      </c>
      <c r="K172" s="8">
        <f t="shared" ref="K172" si="133">K171/$F172</f>
        <v>18873.547688172039</v>
      </c>
    </row>
    <row r="173" spans="1:11" x14ac:dyDescent="0.2">
      <c r="A173" s="3" t="str">
        <f>A172</f>
        <v>0500</v>
      </c>
      <c r="B173" s="3" t="str">
        <f t="shared" ref="B173" si="134">B172</f>
        <v>CHAFFSALIDA R-32</v>
      </c>
      <c r="C173" s="6" t="str">
        <f t="shared" ref="C173" si="135">C172</f>
        <v xml:space="preserve">$ </v>
      </c>
      <c r="D173" s="6" t="s">
        <v>698</v>
      </c>
      <c r="E173" s="17"/>
      <c r="F173" s="17">
        <v>1329</v>
      </c>
      <c r="G173" s="8">
        <v>2621.544093303236</v>
      </c>
      <c r="H173" s="8">
        <v>18490.112182091794</v>
      </c>
      <c r="I173" s="8">
        <v>0</v>
      </c>
      <c r="J173" s="8">
        <v>0</v>
      </c>
      <c r="K173" s="8">
        <f t="shared" ref="K173" si="136">K171/$F173</f>
        <v>18490.112182091794</v>
      </c>
    </row>
    <row r="174" spans="1:11" s="19" customFormat="1" x14ac:dyDescent="0.2">
      <c r="A174" s="3" t="s">
        <v>2</v>
      </c>
      <c r="B174" s="3" t="s">
        <v>515</v>
      </c>
      <c r="C174" s="17" t="s">
        <v>200</v>
      </c>
      <c r="D174" s="2" t="s">
        <v>199</v>
      </c>
      <c r="E174" s="17"/>
      <c r="G174" s="18">
        <v>14.178086468519519</v>
      </c>
      <c r="H174" s="18">
        <v>100</v>
      </c>
      <c r="I174" s="18"/>
      <c r="J174" s="18"/>
      <c r="K174" s="18"/>
    </row>
    <row r="175" spans="1:11" x14ac:dyDescent="0.2">
      <c r="A175" s="3" t="s">
        <v>2</v>
      </c>
      <c r="B175" s="3" t="s">
        <v>515</v>
      </c>
      <c r="C175" s="6"/>
      <c r="D175" s="6"/>
      <c r="E175" s="17"/>
      <c r="G175" s="8"/>
      <c r="H175" s="8"/>
      <c r="I175" s="8"/>
      <c r="J175" s="8"/>
      <c r="K175" s="8"/>
    </row>
    <row r="176" spans="1:11" x14ac:dyDescent="0.2">
      <c r="A176" s="11" t="s">
        <v>86</v>
      </c>
      <c r="B176" s="11" t="s">
        <v>516</v>
      </c>
      <c r="C176" s="12"/>
      <c r="D176" s="7" t="s">
        <v>421</v>
      </c>
      <c r="E176" s="20" t="s">
        <v>422</v>
      </c>
      <c r="G176" s="13"/>
      <c r="H176" s="13"/>
      <c r="I176" s="13"/>
      <c r="J176" s="13"/>
      <c r="K176" s="13"/>
    </row>
    <row r="177" spans="1:11" s="16" customFormat="1" ht="15" x14ac:dyDescent="0.25">
      <c r="A177" s="3" t="s">
        <v>86</v>
      </c>
      <c r="B177" s="3" t="s">
        <v>516</v>
      </c>
      <c r="C177" s="14" t="s">
        <v>201</v>
      </c>
      <c r="D177" s="15" t="s">
        <v>202</v>
      </c>
      <c r="G177" s="1">
        <v>211920.71999999997</v>
      </c>
      <c r="H177" s="1">
        <v>3539521.83</v>
      </c>
      <c r="I177" s="1">
        <v>0</v>
      </c>
      <c r="J177" s="1">
        <v>0</v>
      </c>
      <c r="K177" s="1">
        <f t="shared" ref="K177" si="137">SUM(H177:J177)</f>
        <v>3539521.83</v>
      </c>
    </row>
    <row r="178" spans="1:11" x14ac:dyDescent="0.2">
      <c r="A178" s="3" t="s">
        <v>86</v>
      </c>
      <c r="B178" s="3" t="s">
        <v>516</v>
      </c>
      <c r="C178" s="6" t="s">
        <v>201</v>
      </c>
      <c r="D178" s="6" t="s">
        <v>697</v>
      </c>
      <c r="E178" s="17"/>
      <c r="F178" s="17">
        <v>100.4</v>
      </c>
      <c r="G178" s="8">
        <v>2110.7641434262946</v>
      </c>
      <c r="H178" s="8">
        <v>35254.201494023902</v>
      </c>
      <c r="I178" s="8">
        <v>0</v>
      </c>
      <c r="J178" s="8">
        <v>0</v>
      </c>
      <c r="K178" s="8">
        <f t="shared" ref="K178" si="138">K177/$F178</f>
        <v>35254.201494023902</v>
      </c>
    </row>
    <row r="179" spans="1:11" x14ac:dyDescent="0.2">
      <c r="A179" s="3" t="str">
        <f>A178</f>
        <v>0510</v>
      </c>
      <c r="B179" s="3" t="str">
        <f t="shared" ref="B179" si="139">B178</f>
        <v>CHEYEKIT CARSON R</v>
      </c>
      <c r="C179" s="6" t="str">
        <f t="shared" ref="C179" si="140">C178</f>
        <v xml:space="preserve">$ </v>
      </c>
      <c r="D179" s="6" t="s">
        <v>698</v>
      </c>
      <c r="E179" s="17"/>
      <c r="F179" s="17">
        <v>101</v>
      </c>
      <c r="G179" s="8">
        <v>2098.2249504950491</v>
      </c>
      <c r="H179" s="8">
        <v>35044.77059405941</v>
      </c>
      <c r="I179" s="8">
        <v>0</v>
      </c>
      <c r="J179" s="8">
        <v>0</v>
      </c>
      <c r="K179" s="8">
        <f t="shared" ref="K179" si="141">K177/$F179</f>
        <v>35044.77059405941</v>
      </c>
    </row>
    <row r="180" spans="1:11" s="19" customFormat="1" x14ac:dyDescent="0.2">
      <c r="A180" s="3" t="s">
        <v>86</v>
      </c>
      <c r="B180" s="3" t="s">
        <v>516</v>
      </c>
      <c r="C180" s="17" t="s">
        <v>200</v>
      </c>
      <c r="D180" s="2" t="s">
        <v>199</v>
      </c>
      <c r="E180" s="17"/>
      <c r="G180" s="18">
        <v>5.9872697550222478</v>
      </c>
      <c r="H180" s="18">
        <v>100</v>
      </c>
      <c r="I180" s="18"/>
      <c r="J180" s="18"/>
      <c r="K180" s="18"/>
    </row>
    <row r="181" spans="1:11" x14ac:dyDescent="0.2">
      <c r="A181" s="3" t="s">
        <v>86</v>
      </c>
      <c r="B181" s="3" t="s">
        <v>516</v>
      </c>
      <c r="C181" s="6"/>
      <c r="D181" s="6"/>
      <c r="E181" s="17"/>
      <c r="G181" s="8"/>
      <c r="H181" s="8"/>
      <c r="I181" s="8"/>
      <c r="J181" s="8"/>
      <c r="K181" s="8"/>
    </row>
    <row r="182" spans="1:11" x14ac:dyDescent="0.2">
      <c r="A182" s="11" t="s">
        <v>8</v>
      </c>
      <c r="B182" s="11" t="s">
        <v>517</v>
      </c>
      <c r="C182" s="12"/>
      <c r="D182" s="7" t="s">
        <v>421</v>
      </c>
      <c r="E182" s="20" t="s">
        <v>420</v>
      </c>
      <c r="G182" s="13"/>
      <c r="H182" s="13"/>
      <c r="I182" s="13"/>
      <c r="J182" s="13"/>
      <c r="K182" s="13"/>
    </row>
    <row r="183" spans="1:11" s="16" customFormat="1" ht="15" x14ac:dyDescent="0.25">
      <c r="A183" s="3" t="s">
        <v>8</v>
      </c>
      <c r="B183" s="3" t="s">
        <v>517</v>
      </c>
      <c r="C183" s="14" t="s">
        <v>201</v>
      </c>
      <c r="D183" s="15" t="s">
        <v>202</v>
      </c>
      <c r="G183" s="1">
        <v>335597.39</v>
      </c>
      <c r="H183" s="1">
        <v>4666078.3100000005</v>
      </c>
      <c r="I183" s="1">
        <v>0</v>
      </c>
      <c r="J183" s="1">
        <v>0</v>
      </c>
      <c r="K183" s="1">
        <f t="shared" ref="K183" si="142">SUM(H183:J183)</f>
        <v>4666078.3100000005</v>
      </c>
    </row>
    <row r="184" spans="1:11" x14ac:dyDescent="0.2">
      <c r="A184" s="3" t="s">
        <v>8</v>
      </c>
      <c r="B184" s="3" t="s">
        <v>517</v>
      </c>
      <c r="C184" s="6" t="s">
        <v>201</v>
      </c>
      <c r="D184" s="6" t="s">
        <v>697</v>
      </c>
      <c r="E184" s="17"/>
      <c r="F184" s="17">
        <v>174.8</v>
      </c>
      <c r="G184" s="8">
        <v>1919.8935354691075</v>
      </c>
      <c r="H184" s="8">
        <v>26693.811842105264</v>
      </c>
      <c r="I184" s="8">
        <v>0</v>
      </c>
      <c r="J184" s="8">
        <v>0</v>
      </c>
      <c r="K184" s="8">
        <f t="shared" ref="K184" si="143">K183/$F184</f>
        <v>26693.811842105264</v>
      </c>
    </row>
    <row r="185" spans="1:11" x14ac:dyDescent="0.2">
      <c r="A185" s="3" t="str">
        <f>A184</f>
        <v>0520</v>
      </c>
      <c r="B185" s="3" t="str">
        <f t="shared" ref="B185" si="144">B184</f>
        <v>CHEYECHEYENNE COU</v>
      </c>
      <c r="C185" s="6" t="str">
        <f t="shared" ref="C185" si="145">C184</f>
        <v xml:space="preserve">$ </v>
      </c>
      <c r="D185" s="6" t="s">
        <v>698</v>
      </c>
      <c r="E185" s="17"/>
      <c r="F185" s="17">
        <v>178</v>
      </c>
      <c r="G185" s="8">
        <v>1885.378595505618</v>
      </c>
      <c r="H185" s="8">
        <v>26213.923089887645</v>
      </c>
      <c r="I185" s="8">
        <v>0</v>
      </c>
      <c r="J185" s="8">
        <v>0</v>
      </c>
      <c r="K185" s="8">
        <f t="shared" ref="K185" si="146">K183/$F185</f>
        <v>26213.923089887645</v>
      </c>
    </row>
    <row r="186" spans="1:11" s="19" customFormat="1" x14ac:dyDescent="0.2">
      <c r="A186" s="3" t="s">
        <v>8</v>
      </c>
      <c r="B186" s="3" t="s">
        <v>517</v>
      </c>
      <c r="C186" s="17" t="s">
        <v>200</v>
      </c>
      <c r="D186" s="2" t="s">
        <v>199</v>
      </c>
      <c r="E186" s="17"/>
      <c r="G186" s="18">
        <v>7.1922794197596733</v>
      </c>
      <c r="H186" s="18">
        <v>100</v>
      </c>
      <c r="I186" s="18"/>
      <c r="J186" s="18"/>
      <c r="K186" s="18"/>
    </row>
    <row r="187" spans="1:11" x14ac:dyDescent="0.2">
      <c r="A187" s="3" t="s">
        <v>8</v>
      </c>
      <c r="B187" s="3" t="s">
        <v>517</v>
      </c>
      <c r="C187" s="6"/>
      <c r="D187" s="6"/>
      <c r="E187" s="17"/>
      <c r="G187" s="8"/>
      <c r="H187" s="8"/>
      <c r="I187" s="8"/>
      <c r="J187" s="8"/>
      <c r="K187" s="8"/>
    </row>
    <row r="188" spans="1:11" x14ac:dyDescent="0.2">
      <c r="A188" s="11" t="s">
        <v>66</v>
      </c>
      <c r="B188" s="11" t="s">
        <v>518</v>
      </c>
      <c r="C188" s="12"/>
      <c r="D188" s="7" t="s">
        <v>419</v>
      </c>
      <c r="E188" s="20" t="s">
        <v>418</v>
      </c>
      <c r="G188" s="13"/>
      <c r="H188" s="13"/>
      <c r="I188" s="13"/>
      <c r="J188" s="13"/>
      <c r="K188" s="13"/>
    </row>
    <row r="189" spans="1:11" s="16" customFormat="1" ht="15" x14ac:dyDescent="0.25">
      <c r="A189" s="3" t="s">
        <v>66</v>
      </c>
      <c r="B189" s="3" t="s">
        <v>518</v>
      </c>
      <c r="C189" s="14" t="s">
        <v>201</v>
      </c>
      <c r="D189" s="15" t="s">
        <v>202</v>
      </c>
      <c r="G189" s="1">
        <v>1356436.68</v>
      </c>
      <c r="H189" s="1">
        <v>18797164.509999998</v>
      </c>
      <c r="I189" s="1">
        <v>0</v>
      </c>
      <c r="J189" s="1">
        <v>7.2759576141834259E-12</v>
      </c>
      <c r="K189" s="1">
        <f t="shared" ref="K189" si="147">SUM(H189:J189)</f>
        <v>18797164.509999998</v>
      </c>
    </row>
    <row r="190" spans="1:11" x14ac:dyDescent="0.2">
      <c r="A190" s="3" t="s">
        <v>66</v>
      </c>
      <c r="B190" s="3" t="s">
        <v>518</v>
      </c>
      <c r="C190" s="6" t="s">
        <v>201</v>
      </c>
      <c r="D190" s="6" t="s">
        <v>697</v>
      </c>
      <c r="E190" s="17"/>
      <c r="F190" s="17">
        <v>660.1</v>
      </c>
      <c r="G190" s="8">
        <v>2054.8957430692317</v>
      </c>
      <c r="H190" s="8">
        <v>28476.237706408116</v>
      </c>
      <c r="I190" s="8">
        <v>0</v>
      </c>
      <c r="J190" s="8">
        <v>1.1022508126319385E-14</v>
      </c>
      <c r="K190" s="8">
        <f t="shared" ref="K190" si="148">K189/$F190</f>
        <v>28476.237706408116</v>
      </c>
    </row>
    <row r="191" spans="1:11" x14ac:dyDescent="0.2">
      <c r="A191" s="3" t="str">
        <f>A190</f>
        <v>0540</v>
      </c>
      <c r="B191" s="3" t="str">
        <f t="shared" ref="B191" si="149">B190</f>
        <v xml:space="preserve">CLEARCLEAR CREEK </v>
      </c>
      <c r="C191" s="6" t="str">
        <f t="shared" ref="C191" si="150">C190</f>
        <v xml:space="preserve">$ </v>
      </c>
      <c r="D191" s="6" t="s">
        <v>698</v>
      </c>
      <c r="E191" s="17"/>
      <c r="F191" s="17">
        <v>680</v>
      </c>
      <c r="G191" s="8">
        <v>1994.7598235294117</v>
      </c>
      <c r="H191" s="8">
        <v>27642.888985294114</v>
      </c>
      <c r="I191" s="8">
        <v>0</v>
      </c>
      <c r="J191" s="8">
        <v>1.0699937667916803E-14</v>
      </c>
      <c r="K191" s="8">
        <f t="shared" ref="K191" si="151">K189/$F191</f>
        <v>27642.888985294114</v>
      </c>
    </row>
    <row r="192" spans="1:11" s="19" customFormat="1" x14ac:dyDescent="0.2">
      <c r="A192" s="3" t="s">
        <v>66</v>
      </c>
      <c r="B192" s="3" t="s">
        <v>518</v>
      </c>
      <c r="C192" s="17" t="s">
        <v>200</v>
      </c>
      <c r="D192" s="2" t="s">
        <v>199</v>
      </c>
      <c r="E192" s="17"/>
      <c r="G192" s="18">
        <v>7.2161770956379208</v>
      </c>
      <c r="H192" s="18">
        <v>100</v>
      </c>
      <c r="I192" s="18"/>
      <c r="J192" s="18"/>
      <c r="K192" s="18"/>
    </row>
    <row r="193" spans="1:11" x14ac:dyDescent="0.2">
      <c r="A193" s="3" t="s">
        <v>66</v>
      </c>
      <c r="B193" s="3" t="s">
        <v>518</v>
      </c>
      <c r="C193" s="6"/>
      <c r="D193" s="6"/>
      <c r="E193" s="17"/>
      <c r="G193" s="8"/>
      <c r="H193" s="8"/>
      <c r="I193" s="8"/>
      <c r="J193" s="8"/>
      <c r="K193" s="8"/>
    </row>
    <row r="194" spans="1:11" x14ac:dyDescent="0.2">
      <c r="A194" s="11" t="s">
        <v>123</v>
      </c>
      <c r="B194" s="11" t="s">
        <v>519</v>
      </c>
      <c r="C194" s="12"/>
      <c r="D194" s="7" t="s">
        <v>415</v>
      </c>
      <c r="E194" s="20" t="s">
        <v>417</v>
      </c>
      <c r="G194" s="13"/>
      <c r="H194" s="13"/>
      <c r="I194" s="13"/>
      <c r="J194" s="13"/>
      <c r="K194" s="13"/>
    </row>
    <row r="195" spans="1:11" s="16" customFormat="1" ht="15" x14ac:dyDescent="0.25">
      <c r="A195" s="3" t="s">
        <v>123</v>
      </c>
      <c r="B195" s="3" t="s">
        <v>519</v>
      </c>
      <c r="C195" s="14" t="s">
        <v>201</v>
      </c>
      <c r="D195" s="15" t="s">
        <v>202</v>
      </c>
      <c r="G195" s="1">
        <v>2111941.02</v>
      </c>
      <c r="H195" s="1">
        <v>14648942.199999999</v>
      </c>
      <c r="I195" s="1">
        <v>0</v>
      </c>
      <c r="J195" s="1">
        <v>0</v>
      </c>
      <c r="K195" s="1">
        <f t="shared" ref="K195" si="152">SUM(H195:J195)</f>
        <v>14648942.199999999</v>
      </c>
    </row>
    <row r="196" spans="1:11" x14ac:dyDescent="0.2">
      <c r="A196" s="3" t="s">
        <v>123</v>
      </c>
      <c r="B196" s="3" t="s">
        <v>519</v>
      </c>
      <c r="C196" s="6" t="s">
        <v>201</v>
      </c>
      <c r="D196" s="6" t="s">
        <v>697</v>
      </c>
      <c r="E196" s="17"/>
      <c r="F196" s="17">
        <v>1052.0999999999999</v>
      </c>
      <c r="G196" s="8">
        <v>2007.3576846307387</v>
      </c>
      <c r="H196" s="8">
        <v>13923.52647086779</v>
      </c>
      <c r="I196" s="8">
        <v>0</v>
      </c>
      <c r="J196" s="8">
        <v>0</v>
      </c>
      <c r="K196" s="8">
        <f t="shared" ref="K196" si="153">K195/$F196</f>
        <v>13923.52647086779</v>
      </c>
    </row>
    <row r="197" spans="1:11" x14ac:dyDescent="0.2">
      <c r="A197" s="3" t="str">
        <f>A196</f>
        <v>0550</v>
      </c>
      <c r="B197" s="3" t="str">
        <f t="shared" ref="B197" si="154">B196</f>
        <v>CONEJNORTH CONEJO</v>
      </c>
      <c r="C197" s="6" t="str">
        <f t="shared" ref="C197" si="155">C196</f>
        <v xml:space="preserve">$ </v>
      </c>
      <c r="D197" s="6" t="s">
        <v>698</v>
      </c>
      <c r="E197" s="17"/>
      <c r="F197" s="17">
        <v>988</v>
      </c>
      <c r="G197" s="8">
        <v>2137.592125506073</v>
      </c>
      <c r="H197" s="8">
        <v>14826.864574898786</v>
      </c>
      <c r="I197" s="8">
        <v>0</v>
      </c>
      <c r="J197" s="8">
        <v>0</v>
      </c>
      <c r="K197" s="8">
        <f t="shared" ref="K197" si="156">K195/$F197</f>
        <v>14826.864574898786</v>
      </c>
    </row>
    <row r="198" spans="1:11" s="19" customFormat="1" x14ac:dyDescent="0.2">
      <c r="A198" s="3" t="s">
        <v>123</v>
      </c>
      <c r="B198" s="3" t="s">
        <v>519</v>
      </c>
      <c r="C198" s="17" t="s">
        <v>200</v>
      </c>
      <c r="D198" s="2" t="s">
        <v>199</v>
      </c>
      <c r="E198" s="17"/>
      <c r="G198" s="18">
        <v>14.417020636479814</v>
      </c>
      <c r="H198" s="18">
        <v>100</v>
      </c>
      <c r="I198" s="18"/>
      <c r="J198" s="18"/>
      <c r="K198" s="18"/>
    </row>
    <row r="199" spans="1:11" x14ac:dyDescent="0.2">
      <c r="A199" s="3" t="s">
        <v>123</v>
      </c>
      <c r="B199" s="3" t="s">
        <v>519</v>
      </c>
      <c r="C199" s="6"/>
      <c r="D199" s="6"/>
      <c r="E199" s="17"/>
      <c r="G199" s="8"/>
      <c r="H199" s="8"/>
      <c r="I199" s="8"/>
      <c r="J199" s="8"/>
      <c r="K199" s="8"/>
    </row>
    <row r="200" spans="1:11" x14ac:dyDescent="0.2">
      <c r="A200" s="11" t="s">
        <v>108</v>
      </c>
      <c r="B200" s="11" t="s">
        <v>520</v>
      </c>
      <c r="C200" s="12"/>
      <c r="D200" s="7" t="s">
        <v>415</v>
      </c>
      <c r="E200" s="20" t="s">
        <v>416</v>
      </c>
      <c r="G200" s="13"/>
      <c r="H200" s="13"/>
      <c r="I200" s="13"/>
      <c r="J200" s="13"/>
      <c r="K200" s="13"/>
    </row>
    <row r="201" spans="1:11" s="16" customFormat="1" ht="15" x14ac:dyDescent="0.25">
      <c r="A201" s="3" t="s">
        <v>108</v>
      </c>
      <c r="B201" s="3" t="s">
        <v>520</v>
      </c>
      <c r="C201" s="14" t="s">
        <v>201</v>
      </c>
      <c r="D201" s="15" t="s">
        <v>202</v>
      </c>
      <c r="G201" s="1">
        <v>645031.37</v>
      </c>
      <c r="H201" s="1">
        <v>5747653.9400000004</v>
      </c>
      <c r="I201" s="1">
        <v>0</v>
      </c>
      <c r="J201" s="1">
        <v>0</v>
      </c>
      <c r="K201" s="1">
        <f t="shared" ref="K201" si="157">SUM(H201:J201)</f>
        <v>5747653.9400000004</v>
      </c>
    </row>
    <row r="202" spans="1:11" x14ac:dyDescent="0.2">
      <c r="A202" s="3" t="s">
        <v>108</v>
      </c>
      <c r="B202" s="3" t="s">
        <v>520</v>
      </c>
      <c r="C202" s="6" t="s">
        <v>201</v>
      </c>
      <c r="D202" s="6" t="s">
        <v>697</v>
      </c>
      <c r="E202" s="17"/>
      <c r="F202" s="17">
        <v>372.5</v>
      </c>
      <c r="G202" s="8">
        <v>1731.6278389261745</v>
      </c>
      <c r="H202" s="8">
        <v>15429.943463087249</v>
      </c>
      <c r="I202" s="8">
        <v>0</v>
      </c>
      <c r="J202" s="8">
        <v>0</v>
      </c>
      <c r="K202" s="8">
        <f t="shared" ref="K202" si="158">K201/$F202</f>
        <v>15429.943463087249</v>
      </c>
    </row>
    <row r="203" spans="1:11" x14ac:dyDescent="0.2">
      <c r="A203" s="3" t="str">
        <f>A202</f>
        <v>0560</v>
      </c>
      <c r="B203" s="3" t="str">
        <f t="shared" ref="B203" si="159">B202</f>
        <v>CONEJSANFORD 6J</v>
      </c>
      <c r="C203" s="6" t="str">
        <f t="shared" ref="C203" si="160">C202</f>
        <v xml:space="preserve">$ </v>
      </c>
      <c r="D203" s="6" t="s">
        <v>698</v>
      </c>
      <c r="E203" s="17"/>
      <c r="F203" s="17">
        <v>384</v>
      </c>
      <c r="G203" s="8">
        <v>1679.7691927083333</v>
      </c>
      <c r="H203" s="8">
        <v>14967.848802083334</v>
      </c>
      <c r="I203" s="8">
        <v>0</v>
      </c>
      <c r="J203" s="8">
        <v>0</v>
      </c>
      <c r="K203" s="8">
        <f t="shared" ref="K203" si="161">K201/$F203</f>
        <v>14967.848802083334</v>
      </c>
    </row>
    <row r="204" spans="1:11" s="19" customFormat="1" x14ac:dyDescent="0.2">
      <c r="A204" s="3" t="s">
        <v>108</v>
      </c>
      <c r="B204" s="3" t="s">
        <v>520</v>
      </c>
      <c r="C204" s="17" t="s">
        <v>200</v>
      </c>
      <c r="D204" s="2" t="s">
        <v>199</v>
      </c>
      <c r="E204" s="17"/>
      <c r="G204" s="18">
        <v>11.222515773105156</v>
      </c>
      <c r="H204" s="18">
        <v>100</v>
      </c>
      <c r="I204" s="18"/>
      <c r="J204" s="18"/>
      <c r="K204" s="18"/>
    </row>
    <row r="205" spans="1:11" x14ac:dyDescent="0.2">
      <c r="A205" s="3" t="s">
        <v>108</v>
      </c>
      <c r="B205" s="3" t="s">
        <v>520</v>
      </c>
      <c r="C205" s="6"/>
      <c r="D205" s="6"/>
      <c r="E205" s="17"/>
      <c r="G205" s="8"/>
      <c r="H205" s="8"/>
      <c r="I205" s="8"/>
      <c r="J205" s="8"/>
      <c r="K205" s="8"/>
    </row>
    <row r="206" spans="1:11" x14ac:dyDescent="0.2">
      <c r="A206" s="11" t="s">
        <v>3</v>
      </c>
      <c r="B206" s="11" t="s">
        <v>521</v>
      </c>
      <c r="C206" s="12"/>
      <c r="D206" s="7" t="s">
        <v>415</v>
      </c>
      <c r="E206" s="20" t="s">
        <v>414</v>
      </c>
      <c r="G206" s="13"/>
      <c r="H206" s="13"/>
      <c r="I206" s="13"/>
      <c r="J206" s="13"/>
      <c r="K206" s="13"/>
    </row>
    <row r="207" spans="1:11" s="16" customFormat="1" ht="15" x14ac:dyDescent="0.25">
      <c r="A207" s="3" t="s">
        <v>3</v>
      </c>
      <c r="B207" s="3" t="s">
        <v>521</v>
      </c>
      <c r="C207" s="14" t="s">
        <v>201</v>
      </c>
      <c r="D207" s="15" t="s">
        <v>202</v>
      </c>
      <c r="G207" s="1">
        <v>928191.89999999991</v>
      </c>
      <c r="H207" s="1">
        <v>8745737.8200000003</v>
      </c>
      <c r="I207" s="1">
        <v>0</v>
      </c>
      <c r="J207" s="1">
        <v>0</v>
      </c>
      <c r="K207" s="1">
        <f t="shared" ref="K207" si="162">SUM(H207:J207)</f>
        <v>8745737.8200000003</v>
      </c>
    </row>
    <row r="208" spans="1:11" x14ac:dyDescent="0.2">
      <c r="A208" s="3" t="s">
        <v>3</v>
      </c>
      <c r="B208" s="3" t="s">
        <v>521</v>
      </c>
      <c r="C208" s="6" t="s">
        <v>201</v>
      </c>
      <c r="D208" s="6" t="s">
        <v>697</v>
      </c>
      <c r="E208" s="17"/>
      <c r="F208" s="17">
        <v>165</v>
      </c>
      <c r="G208" s="8">
        <v>5625.4054545454537</v>
      </c>
      <c r="H208" s="8">
        <v>53004.47163636364</v>
      </c>
      <c r="I208" s="8">
        <v>0</v>
      </c>
      <c r="J208" s="8">
        <v>0</v>
      </c>
      <c r="K208" s="8">
        <f t="shared" ref="K208" si="163">K207/$F208</f>
        <v>53004.47163636364</v>
      </c>
    </row>
    <row r="209" spans="1:11" x14ac:dyDescent="0.2">
      <c r="A209" s="3" t="str">
        <f>A208</f>
        <v>0580</v>
      </c>
      <c r="B209" s="3" t="str">
        <f t="shared" ref="B209" si="164">B208</f>
        <v>CONEJSOUTH CONEJO</v>
      </c>
      <c r="C209" s="6" t="str">
        <f t="shared" ref="C209" si="165">C208</f>
        <v xml:space="preserve">$ </v>
      </c>
      <c r="D209" s="6" t="s">
        <v>698</v>
      </c>
      <c r="E209" s="17"/>
      <c r="F209" s="17">
        <v>174</v>
      </c>
      <c r="G209" s="8">
        <v>5334.4362068965511</v>
      </c>
      <c r="H209" s="8">
        <v>50262.861034482761</v>
      </c>
      <c r="I209" s="8">
        <v>0</v>
      </c>
      <c r="J209" s="8">
        <v>0</v>
      </c>
      <c r="K209" s="8">
        <f t="shared" ref="K209" si="166">K207/$F209</f>
        <v>50262.861034482761</v>
      </c>
    </row>
    <row r="210" spans="1:11" s="19" customFormat="1" x14ac:dyDescent="0.2">
      <c r="A210" s="3" t="s">
        <v>3</v>
      </c>
      <c r="B210" s="3" t="s">
        <v>521</v>
      </c>
      <c r="C210" s="17" t="s">
        <v>200</v>
      </c>
      <c r="D210" s="2" t="s">
        <v>199</v>
      </c>
      <c r="E210" s="17"/>
      <c r="G210" s="18">
        <v>10.613077125149859</v>
      </c>
      <c r="H210" s="18">
        <v>100</v>
      </c>
      <c r="I210" s="18"/>
      <c r="J210" s="18"/>
      <c r="K210" s="18"/>
    </row>
    <row r="211" spans="1:11" x14ac:dyDescent="0.2">
      <c r="A211" s="3" t="s">
        <v>3</v>
      </c>
      <c r="B211" s="3" t="s">
        <v>521</v>
      </c>
      <c r="C211" s="6"/>
      <c r="D211" s="6"/>
      <c r="E211" s="17"/>
      <c r="G211" s="8"/>
      <c r="H211" s="8"/>
      <c r="I211" s="8"/>
      <c r="J211" s="8"/>
      <c r="K211" s="8"/>
    </row>
    <row r="212" spans="1:11" x14ac:dyDescent="0.2">
      <c r="A212" s="11" t="s">
        <v>12</v>
      </c>
      <c r="B212" s="11" t="s">
        <v>522</v>
      </c>
      <c r="C212" s="12"/>
      <c r="D212" s="7" t="s">
        <v>412</v>
      </c>
      <c r="E212" s="20" t="s">
        <v>413</v>
      </c>
      <c r="G212" s="13"/>
      <c r="H212" s="13"/>
      <c r="I212" s="13"/>
      <c r="J212" s="13"/>
      <c r="K212" s="13"/>
    </row>
    <row r="213" spans="1:11" s="16" customFormat="1" ht="15" x14ac:dyDescent="0.25">
      <c r="A213" s="3" t="s">
        <v>12</v>
      </c>
      <c r="B213" s="3" t="s">
        <v>522</v>
      </c>
      <c r="C213" s="14" t="s">
        <v>201</v>
      </c>
      <c r="D213" s="15" t="s">
        <v>202</v>
      </c>
      <c r="G213" s="1">
        <v>1618570.9499999997</v>
      </c>
      <c r="H213" s="1">
        <v>7157174.5399999991</v>
      </c>
      <c r="I213" s="1">
        <v>0</v>
      </c>
      <c r="J213" s="1">
        <v>0</v>
      </c>
      <c r="K213" s="1">
        <f t="shared" ref="K213" si="167">SUM(H213:J213)</f>
        <v>7157174.5399999991</v>
      </c>
    </row>
    <row r="214" spans="1:11" x14ac:dyDescent="0.2">
      <c r="A214" s="3" t="s">
        <v>12</v>
      </c>
      <c r="B214" s="3" t="s">
        <v>522</v>
      </c>
      <c r="C214" s="6" t="s">
        <v>201</v>
      </c>
      <c r="D214" s="6" t="s">
        <v>697</v>
      </c>
      <c r="E214" s="17"/>
      <c r="F214" s="17">
        <v>208.5</v>
      </c>
      <c r="G214" s="8">
        <v>7762.9302158273367</v>
      </c>
      <c r="H214" s="8">
        <v>34326.976211031171</v>
      </c>
      <c r="I214" s="8">
        <v>0</v>
      </c>
      <c r="J214" s="8">
        <v>0</v>
      </c>
      <c r="K214" s="8">
        <f t="shared" ref="K214" si="168">K213/$F214</f>
        <v>34326.976211031171</v>
      </c>
    </row>
    <row r="215" spans="1:11" x14ac:dyDescent="0.2">
      <c r="A215" s="3" t="str">
        <f>A214</f>
        <v>0640</v>
      </c>
      <c r="B215" s="3" t="str">
        <f t="shared" ref="B215" si="169">B214</f>
        <v>COSTICENTENNIAL R</v>
      </c>
      <c r="C215" s="6" t="str">
        <f t="shared" ref="C215" si="170">C214</f>
        <v xml:space="preserve">$ </v>
      </c>
      <c r="D215" s="6" t="s">
        <v>698</v>
      </c>
      <c r="E215" s="17"/>
      <c r="F215" s="17">
        <v>193</v>
      </c>
      <c r="G215" s="8">
        <v>8386.37797927461</v>
      </c>
      <c r="H215" s="8">
        <v>37083.805906735746</v>
      </c>
      <c r="I215" s="8">
        <v>0</v>
      </c>
      <c r="J215" s="8">
        <v>0</v>
      </c>
      <c r="K215" s="8">
        <f t="shared" ref="K215" si="171">K213/$F215</f>
        <v>37083.805906735746</v>
      </c>
    </row>
    <row r="216" spans="1:11" s="19" customFormat="1" x14ac:dyDescent="0.2">
      <c r="A216" s="3" t="s">
        <v>12</v>
      </c>
      <c r="B216" s="3" t="s">
        <v>522</v>
      </c>
      <c r="C216" s="17" t="s">
        <v>200</v>
      </c>
      <c r="D216" s="2" t="s">
        <v>199</v>
      </c>
      <c r="E216" s="17"/>
      <c r="G216" s="18">
        <v>22.614663663071713</v>
      </c>
      <c r="H216" s="18">
        <v>100</v>
      </c>
      <c r="I216" s="18"/>
      <c r="J216" s="18"/>
      <c r="K216" s="18"/>
    </row>
    <row r="217" spans="1:11" x14ac:dyDescent="0.2">
      <c r="A217" s="3" t="s">
        <v>12</v>
      </c>
      <c r="B217" s="3" t="s">
        <v>522</v>
      </c>
      <c r="C217" s="6"/>
      <c r="D217" s="6"/>
      <c r="E217" s="17"/>
      <c r="G217" s="8"/>
      <c r="H217" s="8"/>
      <c r="I217" s="8"/>
      <c r="J217" s="8"/>
      <c r="K217" s="8"/>
    </row>
    <row r="218" spans="1:11" x14ac:dyDescent="0.2">
      <c r="A218" s="11" t="s">
        <v>30</v>
      </c>
      <c r="B218" s="11" t="s">
        <v>523</v>
      </c>
      <c r="C218" s="12"/>
      <c r="D218" s="7" t="s">
        <v>412</v>
      </c>
      <c r="E218" s="20" t="s">
        <v>411</v>
      </c>
      <c r="G218" s="13"/>
      <c r="H218" s="13"/>
      <c r="I218" s="13"/>
      <c r="J218" s="13"/>
      <c r="K218" s="13"/>
    </row>
    <row r="219" spans="1:11" s="16" customFormat="1" ht="15" x14ac:dyDescent="0.25">
      <c r="A219" s="3" t="s">
        <v>30</v>
      </c>
      <c r="B219" s="3" t="s">
        <v>523</v>
      </c>
      <c r="C219" s="14" t="s">
        <v>201</v>
      </c>
      <c r="D219" s="15" t="s">
        <v>202</v>
      </c>
      <c r="G219" s="1">
        <v>1228297.06</v>
      </c>
      <c r="H219" s="1">
        <v>12312746.9</v>
      </c>
      <c r="I219" s="1">
        <v>0.22</v>
      </c>
      <c r="J219" s="1">
        <v>0</v>
      </c>
      <c r="K219" s="1">
        <f t="shared" ref="K219" si="172">SUM(H219:J219)</f>
        <v>12312747.120000001</v>
      </c>
    </row>
    <row r="220" spans="1:11" x14ac:dyDescent="0.2">
      <c r="A220" s="3" t="s">
        <v>30</v>
      </c>
      <c r="B220" s="3" t="s">
        <v>523</v>
      </c>
      <c r="C220" s="6" t="s">
        <v>201</v>
      </c>
      <c r="D220" s="6" t="s">
        <v>697</v>
      </c>
      <c r="E220" s="17"/>
      <c r="F220" s="17">
        <v>287.5</v>
      </c>
      <c r="G220" s="8">
        <v>4272.3375999999998</v>
      </c>
      <c r="H220" s="8">
        <v>42826.945739130439</v>
      </c>
      <c r="I220" s="8">
        <v>7.6521739130434787E-4</v>
      </c>
      <c r="J220" s="8">
        <v>0</v>
      </c>
      <c r="K220" s="8">
        <f t="shared" ref="K220" si="173">K219/$F220</f>
        <v>42826.946504347827</v>
      </c>
    </row>
    <row r="221" spans="1:11" x14ac:dyDescent="0.2">
      <c r="A221" s="3" t="str">
        <f>A220</f>
        <v>0740</v>
      </c>
      <c r="B221" s="3" t="str">
        <f t="shared" ref="B221" si="174">B220</f>
        <v>COSTISIERRA GRAND</v>
      </c>
      <c r="C221" s="6" t="str">
        <f t="shared" ref="C221" si="175">C220</f>
        <v xml:space="preserve">$ </v>
      </c>
      <c r="D221" s="6" t="s">
        <v>698</v>
      </c>
      <c r="E221" s="17"/>
      <c r="F221" s="17">
        <v>289</v>
      </c>
      <c r="G221" s="8">
        <v>4250.1628373702424</v>
      </c>
      <c r="H221" s="8">
        <v>42604.660553633221</v>
      </c>
      <c r="I221" s="8">
        <v>7.6124567474048443E-4</v>
      </c>
      <c r="J221" s="8">
        <v>0</v>
      </c>
      <c r="K221" s="8">
        <f t="shared" ref="K221" si="176">K219/$F221</f>
        <v>42604.661314878897</v>
      </c>
    </row>
    <row r="222" spans="1:11" s="19" customFormat="1" x14ac:dyDescent="0.2">
      <c r="A222" s="3" t="s">
        <v>30</v>
      </c>
      <c r="B222" s="3" t="s">
        <v>523</v>
      </c>
      <c r="C222" s="17" t="s">
        <v>200</v>
      </c>
      <c r="D222" s="2" t="s">
        <v>199</v>
      </c>
      <c r="E222" s="17"/>
      <c r="G222" s="18">
        <v>9.9758166879886083</v>
      </c>
      <c r="H222" s="18">
        <v>100</v>
      </c>
      <c r="I222" s="18"/>
      <c r="J222" s="18"/>
      <c r="K222" s="18"/>
    </row>
    <row r="223" spans="1:11" x14ac:dyDescent="0.2">
      <c r="A223" s="3" t="s">
        <v>30</v>
      </c>
      <c r="B223" s="3" t="s">
        <v>523</v>
      </c>
      <c r="C223" s="6"/>
      <c r="D223" s="6"/>
      <c r="E223" s="17"/>
      <c r="G223" s="8"/>
      <c r="H223" s="8"/>
      <c r="I223" s="8"/>
      <c r="J223" s="8"/>
      <c r="K223" s="8"/>
    </row>
    <row r="224" spans="1:11" x14ac:dyDescent="0.2">
      <c r="A224" s="11" t="s">
        <v>38</v>
      </c>
      <c r="B224" s="11" t="s">
        <v>524</v>
      </c>
      <c r="C224" s="12"/>
      <c r="D224" s="7" t="s">
        <v>410</v>
      </c>
      <c r="E224" s="20" t="s">
        <v>409</v>
      </c>
      <c r="G224" s="13"/>
      <c r="H224" s="13"/>
      <c r="I224" s="13"/>
      <c r="J224" s="13"/>
      <c r="K224" s="13"/>
    </row>
    <row r="225" spans="1:11" s="16" customFormat="1" ht="15" x14ac:dyDescent="0.25">
      <c r="A225" s="3" t="s">
        <v>38</v>
      </c>
      <c r="B225" s="3" t="s">
        <v>524</v>
      </c>
      <c r="C225" s="14" t="s">
        <v>201</v>
      </c>
      <c r="D225" s="15" t="s">
        <v>202</v>
      </c>
      <c r="G225" s="1">
        <v>1877363.6500000004</v>
      </c>
      <c r="H225" s="1">
        <v>7924912.3100000005</v>
      </c>
      <c r="I225" s="1">
        <v>0</v>
      </c>
      <c r="J225" s="1">
        <v>0</v>
      </c>
      <c r="K225" s="1">
        <f t="shared" ref="K225" si="177">SUM(H225:J225)</f>
        <v>7924912.3100000005</v>
      </c>
    </row>
    <row r="226" spans="1:11" x14ac:dyDescent="0.2">
      <c r="A226" s="3" t="s">
        <v>38</v>
      </c>
      <c r="B226" s="3" t="s">
        <v>524</v>
      </c>
      <c r="C226" s="6" t="s">
        <v>201</v>
      </c>
      <c r="D226" s="6" t="s">
        <v>697</v>
      </c>
      <c r="E226" s="17"/>
      <c r="F226" s="17">
        <v>425.5</v>
      </c>
      <c r="G226" s="8">
        <v>4412.1354876615751</v>
      </c>
      <c r="H226" s="8">
        <v>18624.940799059932</v>
      </c>
      <c r="I226" s="8">
        <v>0</v>
      </c>
      <c r="J226" s="8">
        <v>0</v>
      </c>
      <c r="K226" s="8">
        <f t="shared" ref="K226" si="178">K225/$F226</f>
        <v>18624.940799059932</v>
      </c>
    </row>
    <row r="227" spans="1:11" x14ac:dyDescent="0.2">
      <c r="A227" s="3" t="str">
        <f>A226</f>
        <v>0770</v>
      </c>
      <c r="B227" s="3" t="str">
        <f t="shared" ref="B227" si="179">B226</f>
        <v>CROWLCROWLEY COUN</v>
      </c>
      <c r="C227" s="6" t="str">
        <f t="shared" ref="C227" si="180">C226</f>
        <v xml:space="preserve">$ </v>
      </c>
      <c r="D227" s="6" t="s">
        <v>698</v>
      </c>
      <c r="E227" s="17"/>
      <c r="F227" s="17">
        <v>384</v>
      </c>
      <c r="G227" s="8">
        <v>4888.9678385416673</v>
      </c>
      <c r="H227" s="8">
        <v>20637.792473958336</v>
      </c>
      <c r="I227" s="8">
        <v>0</v>
      </c>
      <c r="J227" s="8">
        <v>0</v>
      </c>
      <c r="K227" s="8">
        <f t="shared" ref="K227" si="181">K225/$F227</f>
        <v>20637.792473958336</v>
      </c>
    </row>
    <row r="228" spans="1:11" s="19" customFormat="1" x14ac:dyDescent="0.2">
      <c r="A228" s="3" t="s">
        <v>38</v>
      </c>
      <c r="B228" s="3" t="s">
        <v>524</v>
      </c>
      <c r="C228" s="17" t="s">
        <v>200</v>
      </c>
      <c r="D228" s="2" t="s">
        <v>199</v>
      </c>
      <c r="E228" s="17"/>
      <c r="G228" s="18">
        <v>23.689393353047716</v>
      </c>
      <c r="H228" s="18">
        <v>100</v>
      </c>
      <c r="I228" s="18"/>
      <c r="J228" s="18"/>
      <c r="K228" s="18"/>
    </row>
    <row r="229" spans="1:11" x14ac:dyDescent="0.2">
      <c r="A229" s="3" t="s">
        <v>38</v>
      </c>
      <c r="B229" s="3" t="s">
        <v>524</v>
      </c>
      <c r="C229" s="6"/>
      <c r="D229" s="6"/>
      <c r="E229" s="17"/>
      <c r="G229" s="8"/>
      <c r="H229" s="8"/>
      <c r="I229" s="8"/>
      <c r="J229" s="8"/>
      <c r="K229" s="8"/>
    </row>
    <row r="230" spans="1:11" x14ac:dyDescent="0.2">
      <c r="A230" s="11" t="s">
        <v>175</v>
      </c>
      <c r="B230" s="11" t="s">
        <v>525</v>
      </c>
      <c r="C230" s="12"/>
      <c r="D230" s="7" t="s">
        <v>408</v>
      </c>
      <c r="E230" s="20" t="s">
        <v>707</v>
      </c>
      <c r="G230" s="13"/>
      <c r="H230" s="13"/>
      <c r="I230" s="13"/>
      <c r="J230" s="13"/>
      <c r="K230" s="13"/>
    </row>
    <row r="231" spans="1:11" s="16" customFormat="1" ht="15" x14ac:dyDescent="0.25">
      <c r="A231" s="3" t="s">
        <v>175</v>
      </c>
      <c r="B231" s="3" t="s">
        <v>525</v>
      </c>
      <c r="C231" s="14" t="s">
        <v>201</v>
      </c>
      <c r="D231" s="15" t="s">
        <v>202</v>
      </c>
      <c r="G231" s="1">
        <v>756308.35</v>
      </c>
      <c r="H231" s="1">
        <v>7062510.5999999996</v>
      </c>
      <c r="I231" s="1">
        <v>0</v>
      </c>
      <c r="J231" s="1">
        <v>72022.22</v>
      </c>
      <c r="K231" s="1">
        <f t="shared" ref="K231" si="182">SUM(H231:J231)</f>
        <v>7134532.8199999994</v>
      </c>
    </row>
    <row r="232" spans="1:11" x14ac:dyDescent="0.2">
      <c r="A232" s="3" t="s">
        <v>175</v>
      </c>
      <c r="B232" s="3" t="s">
        <v>525</v>
      </c>
      <c r="C232" s="6" t="s">
        <v>201</v>
      </c>
      <c r="D232" s="6" t="s">
        <v>697</v>
      </c>
      <c r="E232" s="17"/>
      <c r="F232" s="17">
        <v>348</v>
      </c>
      <c r="G232" s="8">
        <v>2173.2998563218389</v>
      </c>
      <c r="H232" s="8">
        <v>20294.570689655171</v>
      </c>
      <c r="I232" s="8">
        <v>0</v>
      </c>
      <c r="J232" s="8">
        <v>206.96040229885057</v>
      </c>
      <c r="K232" s="8">
        <f t="shared" ref="K232" si="183">K231/$F232</f>
        <v>20501.531091954021</v>
      </c>
    </row>
    <row r="233" spans="1:11" x14ac:dyDescent="0.2">
      <c r="A233" s="3" t="str">
        <f>A232</f>
        <v>0860</v>
      </c>
      <c r="B233" s="3" t="str">
        <f t="shared" ref="B233" si="184">B232</f>
        <v>CUSTECONSOLIDATED</v>
      </c>
      <c r="C233" s="6" t="str">
        <f t="shared" ref="C233" si="185">C232</f>
        <v xml:space="preserve">$ </v>
      </c>
      <c r="D233" s="6" t="s">
        <v>698</v>
      </c>
      <c r="E233" s="17"/>
      <c r="F233" s="17">
        <v>356</v>
      </c>
      <c r="G233" s="8">
        <v>2124.4616573033709</v>
      </c>
      <c r="H233" s="8">
        <v>19838.512921348312</v>
      </c>
      <c r="I233" s="8">
        <v>0</v>
      </c>
      <c r="J233" s="8">
        <v>202.30960674157305</v>
      </c>
      <c r="K233" s="8">
        <f t="shared" ref="K233" si="186">K231/$F233</f>
        <v>20040.822528089884</v>
      </c>
    </row>
    <row r="234" spans="1:11" s="19" customFormat="1" x14ac:dyDescent="0.2">
      <c r="A234" s="3" t="s">
        <v>175</v>
      </c>
      <c r="B234" s="3" t="s">
        <v>525</v>
      </c>
      <c r="C234" s="17" t="s">
        <v>200</v>
      </c>
      <c r="D234" s="2" t="s">
        <v>199</v>
      </c>
      <c r="E234" s="17"/>
      <c r="G234" s="18">
        <v>10.7087747238213</v>
      </c>
      <c r="H234" s="18">
        <v>100</v>
      </c>
      <c r="I234" s="18"/>
      <c r="J234" s="18"/>
      <c r="K234" s="18"/>
    </row>
    <row r="235" spans="1:11" x14ac:dyDescent="0.2">
      <c r="A235" s="3" t="s">
        <v>175</v>
      </c>
      <c r="B235" s="3" t="s">
        <v>525</v>
      </c>
      <c r="C235" s="6"/>
      <c r="D235" s="6"/>
      <c r="E235" s="17"/>
      <c r="G235" s="8"/>
      <c r="H235" s="8"/>
      <c r="I235" s="8"/>
      <c r="J235" s="8"/>
      <c r="K235" s="8"/>
    </row>
    <row r="236" spans="1:11" x14ac:dyDescent="0.2">
      <c r="A236" s="11" t="s">
        <v>106</v>
      </c>
      <c r="B236" s="11" t="s">
        <v>526</v>
      </c>
      <c r="C236" s="12"/>
      <c r="D236" s="7" t="s">
        <v>407</v>
      </c>
      <c r="E236" s="20" t="s">
        <v>406</v>
      </c>
      <c r="G236" s="13"/>
      <c r="H236" s="13"/>
      <c r="I236" s="13"/>
      <c r="J236" s="13"/>
      <c r="K236" s="13"/>
    </row>
    <row r="237" spans="1:11" s="16" customFormat="1" ht="15" x14ac:dyDescent="0.25">
      <c r="A237" s="3" t="s">
        <v>106</v>
      </c>
      <c r="B237" s="3" t="s">
        <v>526</v>
      </c>
      <c r="C237" s="14" t="s">
        <v>201</v>
      </c>
      <c r="D237" s="15" t="s">
        <v>202</v>
      </c>
      <c r="G237" s="1">
        <v>11217519.83</v>
      </c>
      <c r="H237" s="1">
        <v>74240806.25</v>
      </c>
      <c r="I237" s="1">
        <v>30906322.25</v>
      </c>
      <c r="J237" s="1">
        <v>4.6566128730773926E-10</v>
      </c>
      <c r="K237" s="1">
        <f t="shared" ref="K237" si="187">SUM(H237:J237)</f>
        <v>105147128.5</v>
      </c>
    </row>
    <row r="238" spans="1:11" x14ac:dyDescent="0.2">
      <c r="A238" s="3" t="s">
        <v>106</v>
      </c>
      <c r="B238" s="3" t="s">
        <v>526</v>
      </c>
      <c r="C238" s="6" t="s">
        <v>201</v>
      </c>
      <c r="D238" s="6" t="s">
        <v>697</v>
      </c>
      <c r="E238" s="17"/>
      <c r="F238" s="17">
        <v>4715.5</v>
      </c>
      <c r="G238" s="8">
        <v>2378.8611663662391</v>
      </c>
      <c r="H238" s="8">
        <v>15743.994539285335</v>
      </c>
      <c r="I238" s="8">
        <v>6554.1983352772768</v>
      </c>
      <c r="J238" s="8">
        <v>9.8751200786287623E-14</v>
      </c>
      <c r="K238" s="8">
        <f t="shared" ref="K238" si="188">K237/$F238</f>
        <v>22298.192874562614</v>
      </c>
    </row>
    <row r="239" spans="1:11" x14ac:dyDescent="0.2">
      <c r="A239" s="3" t="str">
        <f>A238</f>
        <v>0870</v>
      </c>
      <c r="B239" s="3" t="str">
        <f t="shared" ref="B239" si="189">B238</f>
        <v>DELTADELTA COUNTY</v>
      </c>
      <c r="C239" s="6" t="str">
        <f t="shared" ref="C239" si="190">C238</f>
        <v xml:space="preserve">$ </v>
      </c>
      <c r="D239" s="6" t="s">
        <v>698</v>
      </c>
      <c r="E239" s="17"/>
      <c r="F239" s="17">
        <v>4699</v>
      </c>
      <c r="G239" s="8">
        <v>2387.2142647371779</v>
      </c>
      <c r="H239" s="8">
        <v>15799.277771866355</v>
      </c>
      <c r="I239" s="8">
        <v>6577.2126516280059</v>
      </c>
      <c r="J239" s="8">
        <v>9.9097954311074542E-14</v>
      </c>
      <c r="K239" s="8">
        <f t="shared" ref="K239" si="191">K237/$F239</f>
        <v>22376.490423494361</v>
      </c>
    </row>
    <row r="240" spans="1:11" s="19" customFormat="1" x14ac:dyDescent="0.2">
      <c r="A240" s="3" t="s">
        <v>106</v>
      </c>
      <c r="B240" s="3" t="s">
        <v>526</v>
      </c>
      <c r="C240" s="17" t="s">
        <v>200</v>
      </c>
      <c r="D240" s="2" t="s">
        <v>199</v>
      </c>
      <c r="E240" s="17"/>
      <c r="G240" s="18">
        <v>15.109641714053987</v>
      </c>
      <c r="H240" s="18">
        <v>100</v>
      </c>
      <c r="I240" s="18"/>
      <c r="J240" s="18"/>
      <c r="K240" s="18"/>
    </row>
    <row r="241" spans="1:11" x14ac:dyDescent="0.2">
      <c r="A241" s="3" t="s">
        <v>106</v>
      </c>
      <c r="B241" s="3" t="s">
        <v>526</v>
      </c>
      <c r="C241" s="6"/>
      <c r="D241" s="6"/>
      <c r="E241" s="17"/>
      <c r="G241" s="8"/>
      <c r="H241" s="8"/>
      <c r="I241" s="8"/>
      <c r="J241" s="8"/>
      <c r="K241" s="8"/>
    </row>
    <row r="242" spans="1:11" x14ac:dyDescent="0.2">
      <c r="A242" s="11" t="s">
        <v>189</v>
      </c>
      <c r="B242" s="11" t="s">
        <v>527</v>
      </c>
      <c r="C242" s="12"/>
      <c r="D242" s="7" t="s">
        <v>405</v>
      </c>
      <c r="E242" s="20" t="s">
        <v>404</v>
      </c>
      <c r="G242" s="13"/>
      <c r="H242" s="13"/>
      <c r="I242" s="13"/>
      <c r="J242" s="13"/>
      <c r="K242" s="13"/>
    </row>
    <row r="243" spans="1:11" s="16" customFormat="1" ht="15" x14ac:dyDescent="0.25">
      <c r="A243" s="3" t="s">
        <v>189</v>
      </c>
      <c r="B243" s="3" t="s">
        <v>527</v>
      </c>
      <c r="C243" s="14" t="s">
        <v>201</v>
      </c>
      <c r="D243" s="15" t="s">
        <v>202</v>
      </c>
      <c r="G243" s="1">
        <v>218545355.33000007</v>
      </c>
      <c r="H243" s="1">
        <v>1914065269.0199997</v>
      </c>
      <c r="I243" s="1">
        <v>9480029.5</v>
      </c>
      <c r="J243" s="1">
        <v>10976068.020000018</v>
      </c>
      <c r="K243" s="1">
        <f t="shared" ref="K243" si="192">SUM(H243:J243)</f>
        <v>1934521366.5399997</v>
      </c>
    </row>
    <row r="244" spans="1:11" x14ac:dyDescent="0.2">
      <c r="A244" s="3" t="s">
        <v>189</v>
      </c>
      <c r="B244" s="3" t="s">
        <v>527</v>
      </c>
      <c r="C244" s="6" t="s">
        <v>201</v>
      </c>
      <c r="D244" s="6" t="s">
        <v>697</v>
      </c>
      <c r="E244" s="17"/>
      <c r="F244" s="17">
        <v>89175.7</v>
      </c>
      <c r="G244" s="8">
        <v>2450.7276682997731</v>
      </c>
      <c r="H244" s="8">
        <v>21463.978068240562</v>
      </c>
      <c r="I244" s="8">
        <v>106.30731802497766</v>
      </c>
      <c r="J244" s="8">
        <v>123.08362053788217</v>
      </c>
      <c r="K244" s="8">
        <f t="shared" ref="K244" si="193">K243/$F244</f>
        <v>21693.369006803419</v>
      </c>
    </row>
    <row r="245" spans="1:11" x14ac:dyDescent="0.2">
      <c r="A245" s="3" t="str">
        <f>A244</f>
        <v>0880</v>
      </c>
      <c r="B245" s="3" t="str">
        <f t="shared" ref="B245" si="194">B244</f>
        <v>DENVEDENVER COUNT</v>
      </c>
      <c r="C245" s="6" t="str">
        <f t="shared" ref="C245" si="195">C244</f>
        <v xml:space="preserve">$ </v>
      </c>
      <c r="D245" s="6" t="s">
        <v>698</v>
      </c>
      <c r="E245" s="17"/>
      <c r="F245" s="17">
        <v>87864</v>
      </c>
      <c r="G245" s="8">
        <v>2487.3139776245116</v>
      </c>
      <c r="H245" s="8">
        <v>21784.408506555585</v>
      </c>
      <c r="I245" s="8">
        <v>107.89435377401439</v>
      </c>
      <c r="J245" s="8">
        <v>124.92110557224822</v>
      </c>
      <c r="K245" s="8">
        <f t="shared" ref="K245" si="196">K243/$F245</f>
        <v>22017.223965901845</v>
      </c>
    </row>
    <row r="246" spans="1:11" s="19" customFormat="1" x14ac:dyDescent="0.2">
      <c r="A246" s="3" t="s">
        <v>189</v>
      </c>
      <c r="B246" s="3" t="s">
        <v>527</v>
      </c>
      <c r="C246" s="17" t="s">
        <v>200</v>
      </c>
      <c r="D246" s="2" t="s">
        <v>199</v>
      </c>
      <c r="E246" s="17"/>
      <c r="G246" s="18">
        <v>11.417863270770027</v>
      </c>
      <c r="H246" s="18">
        <v>100</v>
      </c>
      <c r="I246" s="18"/>
      <c r="J246" s="18"/>
      <c r="K246" s="18"/>
    </row>
    <row r="247" spans="1:11" x14ac:dyDescent="0.2">
      <c r="A247" s="3" t="s">
        <v>189</v>
      </c>
      <c r="B247" s="3" t="s">
        <v>527</v>
      </c>
      <c r="C247" s="6"/>
      <c r="D247" s="6"/>
      <c r="E247" s="17"/>
      <c r="G247" s="8"/>
      <c r="H247" s="8"/>
      <c r="I247" s="8"/>
      <c r="J247" s="8"/>
      <c r="K247" s="8"/>
    </row>
    <row r="248" spans="1:11" x14ac:dyDescent="0.2">
      <c r="A248" s="11" t="s">
        <v>116</v>
      </c>
      <c r="B248" s="11" t="s">
        <v>528</v>
      </c>
      <c r="C248" s="12"/>
      <c r="D248" s="7" t="s">
        <v>403</v>
      </c>
      <c r="E248" s="20" t="s">
        <v>402</v>
      </c>
      <c r="G248" s="13"/>
      <c r="H248" s="13"/>
      <c r="I248" s="13"/>
      <c r="J248" s="13"/>
      <c r="K248" s="13"/>
    </row>
    <row r="249" spans="1:11" s="16" customFormat="1" ht="15" x14ac:dyDescent="0.25">
      <c r="A249" s="3" t="s">
        <v>116</v>
      </c>
      <c r="B249" s="3" t="s">
        <v>528</v>
      </c>
      <c r="C249" s="14" t="s">
        <v>201</v>
      </c>
      <c r="D249" s="15" t="s">
        <v>202</v>
      </c>
      <c r="G249" s="1">
        <v>389965.01999999996</v>
      </c>
      <c r="H249" s="1">
        <v>7078811.4800000004</v>
      </c>
      <c r="I249" s="1">
        <v>11633783.4</v>
      </c>
      <c r="J249" s="1">
        <v>0</v>
      </c>
      <c r="K249" s="1">
        <f t="shared" ref="K249" si="197">SUM(H249:J249)</f>
        <v>18712594.880000003</v>
      </c>
    </row>
    <row r="250" spans="1:11" x14ac:dyDescent="0.2">
      <c r="A250" s="3" t="s">
        <v>116</v>
      </c>
      <c r="B250" s="3" t="s">
        <v>528</v>
      </c>
      <c r="C250" s="6" t="s">
        <v>201</v>
      </c>
      <c r="D250" s="6" t="s">
        <v>697</v>
      </c>
      <c r="E250" s="17"/>
      <c r="F250" s="17">
        <v>252</v>
      </c>
      <c r="G250" s="8">
        <v>1547.4802380952378</v>
      </c>
      <c r="H250" s="8">
        <v>28090.521746031747</v>
      </c>
      <c r="I250" s="8">
        <v>46165.807142857142</v>
      </c>
      <c r="J250" s="8">
        <v>0</v>
      </c>
      <c r="K250" s="8">
        <f t="shared" ref="K250" si="198">K249/$F250</f>
        <v>74256.328888888893</v>
      </c>
    </row>
    <row r="251" spans="1:11" x14ac:dyDescent="0.2">
      <c r="A251" s="3" t="str">
        <f>A250</f>
        <v>0890</v>
      </c>
      <c r="B251" s="3" t="str">
        <f t="shared" ref="B251" si="199">B250</f>
        <v>DOLORDOLORES COUN</v>
      </c>
      <c r="C251" s="6" t="str">
        <f t="shared" ref="C251" si="200">C250</f>
        <v xml:space="preserve">$ </v>
      </c>
      <c r="D251" s="6" t="s">
        <v>698</v>
      </c>
      <c r="E251" s="17"/>
      <c r="F251" s="17">
        <v>263</v>
      </c>
      <c r="G251" s="8">
        <v>1482.7567300380226</v>
      </c>
      <c r="H251" s="8">
        <v>26915.633003802282</v>
      </c>
      <c r="I251" s="8">
        <v>44234.917870722435</v>
      </c>
      <c r="J251" s="8">
        <v>0</v>
      </c>
      <c r="K251" s="8">
        <f t="shared" ref="K251" si="201">K249/$F251</f>
        <v>71150.550874524721</v>
      </c>
    </row>
    <row r="252" spans="1:11" s="19" customFormat="1" x14ac:dyDescent="0.2">
      <c r="A252" s="3" t="s">
        <v>116</v>
      </c>
      <c r="B252" s="3" t="s">
        <v>528</v>
      </c>
      <c r="C252" s="17" t="s">
        <v>200</v>
      </c>
      <c r="D252" s="2" t="s">
        <v>199</v>
      </c>
      <c r="E252" s="17"/>
      <c r="G252" s="18">
        <v>5.5089052887166297</v>
      </c>
      <c r="H252" s="18">
        <v>100</v>
      </c>
      <c r="I252" s="18"/>
      <c r="J252" s="18"/>
      <c r="K252" s="18"/>
    </row>
    <row r="253" spans="1:11" x14ac:dyDescent="0.2">
      <c r="A253" s="3" t="s">
        <v>116</v>
      </c>
      <c r="B253" s="3" t="s">
        <v>528</v>
      </c>
      <c r="C253" s="6"/>
      <c r="D253" s="6"/>
      <c r="E253" s="17"/>
      <c r="G253" s="8"/>
      <c r="H253" s="8"/>
      <c r="I253" s="8"/>
      <c r="J253" s="8"/>
      <c r="K253" s="8"/>
    </row>
    <row r="254" spans="1:11" x14ac:dyDescent="0.2">
      <c r="A254" s="11" t="s">
        <v>24</v>
      </c>
      <c r="B254" s="11" t="s">
        <v>529</v>
      </c>
      <c r="C254" s="12"/>
      <c r="D254" s="7" t="s">
        <v>401</v>
      </c>
      <c r="E254" s="20" t="s">
        <v>400</v>
      </c>
      <c r="G254" s="13"/>
      <c r="H254" s="13"/>
      <c r="I254" s="13"/>
      <c r="J254" s="13"/>
      <c r="K254" s="13"/>
    </row>
    <row r="255" spans="1:11" s="16" customFormat="1" ht="15" x14ac:dyDescent="0.25">
      <c r="A255" s="3" t="s">
        <v>24</v>
      </c>
      <c r="B255" s="3" t="s">
        <v>529</v>
      </c>
      <c r="C255" s="14" t="s">
        <v>201</v>
      </c>
      <c r="D255" s="15" t="s">
        <v>202</v>
      </c>
      <c r="G255" s="1">
        <v>36082303.63000001</v>
      </c>
      <c r="H255" s="1">
        <v>950600139.50999999</v>
      </c>
      <c r="I255" s="1">
        <v>0</v>
      </c>
      <c r="J255" s="1">
        <v>39163464.390000015</v>
      </c>
      <c r="K255" s="1">
        <f t="shared" ref="K255" si="202">SUM(H255:J255)</f>
        <v>989763603.89999998</v>
      </c>
    </row>
    <row r="256" spans="1:11" x14ac:dyDescent="0.2">
      <c r="A256" s="3" t="s">
        <v>24</v>
      </c>
      <c r="B256" s="3" t="s">
        <v>529</v>
      </c>
      <c r="C256" s="6" t="s">
        <v>201</v>
      </c>
      <c r="D256" s="6" t="s">
        <v>697</v>
      </c>
      <c r="E256" s="17"/>
      <c r="F256" s="17">
        <v>63157.880000000005</v>
      </c>
      <c r="G256" s="8">
        <v>571.3032741124307</v>
      </c>
      <c r="H256" s="8">
        <v>15051.172387515222</v>
      </c>
      <c r="I256" s="8">
        <v>0</v>
      </c>
      <c r="J256" s="8">
        <v>620.08833086227742</v>
      </c>
      <c r="K256" s="8">
        <f t="shared" ref="K256" si="203">K255/$F256</f>
        <v>15671.2607183775</v>
      </c>
    </row>
    <row r="257" spans="1:11" x14ac:dyDescent="0.2">
      <c r="A257" s="3" t="str">
        <f>A256</f>
        <v>0900</v>
      </c>
      <c r="B257" s="3" t="str">
        <f t="shared" ref="B257" si="204">B256</f>
        <v>DOUGLDOUGLAS COUN</v>
      </c>
      <c r="C257" s="6" t="str">
        <f t="shared" ref="C257" si="205">C256</f>
        <v xml:space="preserve">$ </v>
      </c>
      <c r="D257" s="6" t="s">
        <v>698</v>
      </c>
      <c r="E257" s="17"/>
      <c r="F257" s="17">
        <v>62872</v>
      </c>
      <c r="G257" s="8">
        <v>573.90099933197621</v>
      </c>
      <c r="H257" s="8">
        <v>15119.610311585444</v>
      </c>
      <c r="I257" s="8">
        <v>0</v>
      </c>
      <c r="J257" s="8">
        <v>622.90788252322204</v>
      </c>
      <c r="K257" s="8">
        <f t="shared" ref="K257" si="206">K255/$F257</f>
        <v>15742.518194108665</v>
      </c>
    </row>
    <row r="258" spans="1:11" s="19" customFormat="1" x14ac:dyDescent="0.2">
      <c r="A258" s="3" t="s">
        <v>24</v>
      </c>
      <c r="B258" s="3" t="s">
        <v>529</v>
      </c>
      <c r="C258" s="17" t="s">
        <v>200</v>
      </c>
      <c r="D258" s="2" t="s">
        <v>199</v>
      </c>
      <c r="E258" s="17"/>
      <c r="G258" s="18">
        <v>3.7957393577281748</v>
      </c>
      <c r="H258" s="18">
        <v>100</v>
      </c>
      <c r="I258" s="18"/>
      <c r="J258" s="18"/>
      <c r="K258" s="18"/>
    </row>
    <row r="259" spans="1:11" x14ac:dyDescent="0.2">
      <c r="A259" s="3" t="s">
        <v>24</v>
      </c>
      <c r="B259" s="3" t="s">
        <v>529</v>
      </c>
      <c r="C259" s="6"/>
      <c r="D259" s="6"/>
      <c r="E259" s="17"/>
      <c r="G259" s="8"/>
      <c r="H259" s="8"/>
      <c r="I259" s="8"/>
      <c r="J259" s="8"/>
      <c r="K259" s="8"/>
    </row>
    <row r="260" spans="1:11" x14ac:dyDescent="0.2">
      <c r="A260" s="11" t="s">
        <v>29</v>
      </c>
      <c r="B260" s="11" t="s">
        <v>530</v>
      </c>
      <c r="C260" s="12"/>
      <c r="D260" s="7" t="s">
        <v>399</v>
      </c>
      <c r="E260" s="20" t="s">
        <v>398</v>
      </c>
      <c r="G260" s="13"/>
      <c r="H260" s="13"/>
      <c r="I260" s="13"/>
      <c r="J260" s="13"/>
      <c r="K260" s="13"/>
    </row>
    <row r="261" spans="1:11" s="16" customFormat="1" ht="15" x14ac:dyDescent="0.25">
      <c r="A261" s="3" t="s">
        <v>29</v>
      </c>
      <c r="B261" s="3" t="s">
        <v>530</v>
      </c>
      <c r="C261" s="14" t="s">
        <v>201</v>
      </c>
      <c r="D261" s="15" t="s">
        <v>202</v>
      </c>
      <c r="G261" s="1">
        <v>9031924.9699999988</v>
      </c>
      <c r="H261" s="1">
        <v>133533170.59999999</v>
      </c>
      <c r="I261" s="1">
        <v>0</v>
      </c>
      <c r="J261" s="1">
        <v>11214878</v>
      </c>
      <c r="K261" s="1">
        <f t="shared" ref="K261" si="207">SUM(H261:J261)</f>
        <v>144748048.59999999</v>
      </c>
    </row>
    <row r="262" spans="1:11" x14ac:dyDescent="0.2">
      <c r="A262" s="3" t="s">
        <v>29</v>
      </c>
      <c r="B262" s="3" t="s">
        <v>530</v>
      </c>
      <c r="C262" s="6" t="s">
        <v>201</v>
      </c>
      <c r="D262" s="6" t="s">
        <v>697</v>
      </c>
      <c r="E262" s="17"/>
      <c r="F262" s="17">
        <v>6574.8</v>
      </c>
      <c r="G262" s="8">
        <v>1373.7185876376466</v>
      </c>
      <c r="H262" s="8">
        <v>20309.845257650421</v>
      </c>
      <c r="I262" s="8">
        <v>0</v>
      </c>
      <c r="J262" s="8">
        <v>1705.7367524487436</v>
      </c>
      <c r="K262" s="8">
        <f t="shared" ref="K262" si="208">K261/$F262</f>
        <v>22015.582010099166</v>
      </c>
    </row>
    <row r="263" spans="1:11" x14ac:dyDescent="0.2">
      <c r="A263" s="3" t="str">
        <f>A262</f>
        <v>0910</v>
      </c>
      <c r="B263" s="3" t="str">
        <f t="shared" ref="B263" si="209">B262</f>
        <v>EAGLEEAGLE COUNTY</v>
      </c>
      <c r="C263" s="6" t="str">
        <f t="shared" ref="C263" si="210">C262</f>
        <v xml:space="preserve">$ </v>
      </c>
      <c r="D263" s="6" t="s">
        <v>698</v>
      </c>
      <c r="E263" s="17"/>
      <c r="F263" s="17">
        <v>6623</v>
      </c>
      <c r="G263" s="8">
        <v>1363.7211188283254</v>
      </c>
      <c r="H263" s="8">
        <v>20162.036931903971</v>
      </c>
      <c r="I263" s="8">
        <v>0</v>
      </c>
      <c r="J263" s="8">
        <v>1693.322965423524</v>
      </c>
      <c r="K263" s="8">
        <f t="shared" ref="K263" si="211">K261/$F263</f>
        <v>21855.359897327493</v>
      </c>
    </row>
    <row r="264" spans="1:11" s="19" customFormat="1" x14ac:dyDescent="0.2">
      <c r="A264" s="3" t="s">
        <v>29</v>
      </c>
      <c r="B264" s="3" t="s">
        <v>530</v>
      </c>
      <c r="C264" s="17" t="s">
        <v>200</v>
      </c>
      <c r="D264" s="2" t="s">
        <v>199</v>
      </c>
      <c r="E264" s="17"/>
      <c r="G264" s="18">
        <v>6.7638062733155824</v>
      </c>
      <c r="H264" s="18">
        <v>100</v>
      </c>
      <c r="I264" s="18"/>
      <c r="J264" s="18"/>
      <c r="K264" s="18"/>
    </row>
    <row r="265" spans="1:11" x14ac:dyDescent="0.2">
      <c r="A265" s="3" t="s">
        <v>29</v>
      </c>
      <c r="B265" s="3" t="s">
        <v>530</v>
      </c>
      <c r="C265" s="6"/>
      <c r="D265" s="6"/>
      <c r="E265" s="17"/>
      <c r="G265" s="8"/>
      <c r="H265" s="8"/>
      <c r="I265" s="8"/>
      <c r="J265" s="8"/>
      <c r="K265" s="8"/>
    </row>
    <row r="266" spans="1:11" x14ac:dyDescent="0.2">
      <c r="A266" s="11" t="s">
        <v>156</v>
      </c>
      <c r="B266" s="11" t="s">
        <v>531</v>
      </c>
      <c r="C266" s="12"/>
      <c r="D266" s="7" t="s">
        <v>394</v>
      </c>
      <c r="E266" s="20" t="s">
        <v>703</v>
      </c>
      <c r="G266" s="13"/>
      <c r="H266" s="13"/>
      <c r="I266" s="13"/>
      <c r="J266" s="13"/>
      <c r="K266" s="13"/>
    </row>
    <row r="267" spans="1:11" s="16" customFormat="1" ht="15" x14ac:dyDescent="0.25">
      <c r="A267" s="3" t="s">
        <v>156</v>
      </c>
      <c r="B267" s="3" t="s">
        <v>531</v>
      </c>
      <c r="C267" s="14" t="s">
        <v>201</v>
      </c>
      <c r="D267" s="15" t="s">
        <v>202</v>
      </c>
      <c r="G267" s="1">
        <v>2189337.3899999997</v>
      </c>
      <c r="H267" s="1">
        <v>32269833.599999998</v>
      </c>
      <c r="I267" s="1">
        <v>0</v>
      </c>
      <c r="J267" s="1">
        <v>0</v>
      </c>
      <c r="K267" s="1">
        <f t="shared" ref="K267" si="212">SUM(H267:J267)</f>
        <v>32269833.599999998</v>
      </c>
    </row>
    <row r="268" spans="1:11" x14ac:dyDescent="0.2">
      <c r="A268" s="3" t="s">
        <v>156</v>
      </c>
      <c r="B268" s="3" t="s">
        <v>531</v>
      </c>
      <c r="C268" s="6" t="s">
        <v>201</v>
      </c>
      <c r="D268" s="6" t="s">
        <v>697</v>
      </c>
      <c r="E268" s="17"/>
      <c r="F268" s="17">
        <v>2310.6999999999998</v>
      </c>
      <c r="G268" s="8">
        <v>947.47798935387539</v>
      </c>
      <c r="H268" s="8">
        <v>13965.392997792876</v>
      </c>
      <c r="I268" s="8">
        <v>0</v>
      </c>
      <c r="J268" s="8">
        <v>0</v>
      </c>
      <c r="K268" s="8">
        <f t="shared" ref="K268" si="213">K267/$F268</f>
        <v>13965.392997792876</v>
      </c>
    </row>
    <row r="269" spans="1:11" x14ac:dyDescent="0.2">
      <c r="A269" s="3" t="str">
        <f>A268</f>
        <v>0920</v>
      </c>
      <c r="B269" s="3" t="str">
        <f t="shared" ref="B269" si="214">B268</f>
        <v>ELBERELIZABETH C-</v>
      </c>
      <c r="C269" s="6" t="str">
        <f t="shared" ref="C269" si="215">C268</f>
        <v xml:space="preserve">$ </v>
      </c>
      <c r="D269" s="6" t="s">
        <v>698</v>
      </c>
      <c r="E269" s="17"/>
      <c r="F269" s="17">
        <v>2474</v>
      </c>
      <c r="G269" s="8">
        <v>884.93831447049297</v>
      </c>
      <c r="H269" s="8">
        <v>13043.586742118026</v>
      </c>
      <c r="I269" s="8">
        <v>0</v>
      </c>
      <c r="J269" s="8">
        <v>0</v>
      </c>
      <c r="K269" s="8">
        <f t="shared" ref="K269" si="216">K267/$F269</f>
        <v>13043.586742118026</v>
      </c>
    </row>
    <row r="270" spans="1:11" s="19" customFormat="1" x14ac:dyDescent="0.2">
      <c r="A270" s="3" t="s">
        <v>156</v>
      </c>
      <c r="B270" s="3" t="s">
        <v>531</v>
      </c>
      <c r="C270" s="17" t="s">
        <v>200</v>
      </c>
      <c r="D270" s="2" t="s">
        <v>199</v>
      </c>
      <c r="E270" s="17"/>
      <c r="G270" s="18">
        <v>6.7844706518722164</v>
      </c>
      <c r="H270" s="18">
        <v>100</v>
      </c>
      <c r="I270" s="18"/>
      <c r="J270" s="18"/>
      <c r="K270" s="18"/>
    </row>
    <row r="271" spans="1:11" x14ac:dyDescent="0.2">
      <c r="A271" s="3" t="s">
        <v>156</v>
      </c>
      <c r="B271" s="3" t="s">
        <v>531</v>
      </c>
      <c r="C271" s="6"/>
      <c r="D271" s="6"/>
      <c r="E271" s="17"/>
      <c r="G271" s="8"/>
      <c r="H271" s="8"/>
      <c r="I271" s="8"/>
      <c r="J271" s="8"/>
      <c r="K271" s="8"/>
    </row>
    <row r="272" spans="1:11" x14ac:dyDescent="0.2">
      <c r="A272" s="11" t="s">
        <v>134</v>
      </c>
      <c r="B272" s="11" t="s">
        <v>532</v>
      </c>
      <c r="C272" s="12"/>
      <c r="D272" s="7" t="s">
        <v>394</v>
      </c>
      <c r="E272" s="20" t="s">
        <v>397</v>
      </c>
      <c r="G272" s="13"/>
      <c r="H272" s="13"/>
      <c r="I272" s="13"/>
      <c r="J272" s="13"/>
      <c r="K272" s="13"/>
    </row>
    <row r="273" spans="1:11" s="16" customFormat="1" ht="15" x14ac:dyDescent="0.25">
      <c r="A273" s="3" t="s">
        <v>134</v>
      </c>
      <c r="B273" s="3" t="s">
        <v>532</v>
      </c>
      <c r="C273" s="14" t="s">
        <v>201</v>
      </c>
      <c r="D273" s="15" t="s">
        <v>202</v>
      </c>
      <c r="G273" s="1">
        <v>551273.87</v>
      </c>
      <c r="H273" s="1">
        <v>5535542.2699999996</v>
      </c>
      <c r="I273" s="1">
        <v>0</v>
      </c>
      <c r="J273" s="1">
        <v>0</v>
      </c>
      <c r="K273" s="1">
        <f t="shared" ref="K273" si="217">SUM(H273:J273)</f>
        <v>5535542.2699999996</v>
      </c>
    </row>
    <row r="274" spans="1:11" x14ac:dyDescent="0.2">
      <c r="A274" s="3" t="s">
        <v>134</v>
      </c>
      <c r="B274" s="3" t="s">
        <v>532</v>
      </c>
      <c r="C274" s="6" t="s">
        <v>201</v>
      </c>
      <c r="D274" s="6" t="s">
        <v>697</v>
      </c>
      <c r="E274" s="17"/>
      <c r="F274" s="17">
        <v>284.5</v>
      </c>
      <c r="G274" s="8">
        <v>1937.6937434094903</v>
      </c>
      <c r="H274" s="8">
        <v>19457.09057996485</v>
      </c>
      <c r="I274" s="8">
        <v>0</v>
      </c>
      <c r="J274" s="8">
        <v>0</v>
      </c>
      <c r="K274" s="8">
        <f t="shared" ref="K274" si="218">K273/$F274</f>
        <v>19457.09057996485</v>
      </c>
    </row>
    <row r="275" spans="1:11" x14ac:dyDescent="0.2">
      <c r="A275" s="3" t="str">
        <f>A274</f>
        <v>0930</v>
      </c>
      <c r="B275" s="3" t="str">
        <f t="shared" ref="B275" si="219">B274</f>
        <v>ELBERKIOWA C-2</v>
      </c>
      <c r="C275" s="6" t="str">
        <f t="shared" ref="C275" si="220">C274</f>
        <v xml:space="preserve">$ </v>
      </c>
      <c r="D275" s="6" t="s">
        <v>698</v>
      </c>
      <c r="E275" s="17"/>
      <c r="F275" s="17">
        <v>309</v>
      </c>
      <c r="G275" s="8">
        <v>1784.0578317152103</v>
      </c>
      <c r="H275" s="8">
        <v>17914.376278317151</v>
      </c>
      <c r="I275" s="8">
        <v>0</v>
      </c>
      <c r="J275" s="8">
        <v>0</v>
      </c>
      <c r="K275" s="8">
        <f t="shared" ref="K275" si="221">K273/$F275</f>
        <v>17914.376278317151</v>
      </c>
    </row>
    <row r="276" spans="1:11" s="19" customFormat="1" x14ac:dyDescent="0.2">
      <c r="A276" s="3" t="s">
        <v>134</v>
      </c>
      <c r="B276" s="3" t="s">
        <v>532</v>
      </c>
      <c r="C276" s="17" t="s">
        <v>200</v>
      </c>
      <c r="D276" s="2" t="s">
        <v>199</v>
      </c>
      <c r="E276" s="17"/>
      <c r="G276" s="18">
        <v>9.9588051741135022</v>
      </c>
      <c r="H276" s="18">
        <v>100</v>
      </c>
      <c r="I276" s="18"/>
      <c r="J276" s="18"/>
      <c r="K276" s="18"/>
    </row>
    <row r="277" spans="1:11" x14ac:dyDescent="0.2">
      <c r="A277" s="3" t="s">
        <v>134</v>
      </c>
      <c r="B277" s="3" t="s">
        <v>532</v>
      </c>
      <c r="C277" s="6"/>
      <c r="D277" s="6"/>
      <c r="E277" s="17"/>
      <c r="G277" s="8"/>
      <c r="H277" s="8"/>
      <c r="I277" s="8"/>
      <c r="J277" s="8"/>
      <c r="K277" s="8"/>
    </row>
    <row r="278" spans="1:11" x14ac:dyDescent="0.2">
      <c r="A278" s="11" t="s">
        <v>88</v>
      </c>
      <c r="B278" s="11" t="s">
        <v>533</v>
      </c>
      <c r="C278" s="12"/>
      <c r="D278" s="7" t="s">
        <v>394</v>
      </c>
      <c r="E278" s="20" t="s">
        <v>396</v>
      </c>
      <c r="G278" s="13"/>
      <c r="H278" s="13"/>
      <c r="I278" s="13"/>
      <c r="J278" s="13"/>
      <c r="K278" s="13"/>
    </row>
    <row r="279" spans="1:11" s="16" customFormat="1" ht="15" x14ac:dyDescent="0.25">
      <c r="A279" s="3" t="s">
        <v>88</v>
      </c>
      <c r="B279" s="3" t="s">
        <v>533</v>
      </c>
      <c r="C279" s="14" t="s">
        <v>201</v>
      </c>
      <c r="D279" s="15" t="s">
        <v>202</v>
      </c>
      <c r="G279" s="1">
        <v>396118.84999999992</v>
      </c>
      <c r="H279" s="1">
        <v>5974432.5</v>
      </c>
      <c r="I279" s="1">
        <v>0</v>
      </c>
      <c r="J279" s="1">
        <v>0</v>
      </c>
      <c r="K279" s="1">
        <f t="shared" ref="K279" si="222">SUM(H279:J279)</f>
        <v>5974432.5</v>
      </c>
    </row>
    <row r="280" spans="1:11" x14ac:dyDescent="0.2">
      <c r="A280" s="3" t="s">
        <v>88</v>
      </c>
      <c r="B280" s="3" t="s">
        <v>533</v>
      </c>
      <c r="C280" s="6" t="s">
        <v>201</v>
      </c>
      <c r="D280" s="6" t="s">
        <v>697</v>
      </c>
      <c r="E280" s="17"/>
      <c r="F280" s="17">
        <v>337.5</v>
      </c>
      <c r="G280" s="8">
        <v>1173.6854814814812</v>
      </c>
      <c r="H280" s="8">
        <v>17702.022222222222</v>
      </c>
      <c r="I280" s="8">
        <v>0</v>
      </c>
      <c r="J280" s="8">
        <v>0</v>
      </c>
      <c r="K280" s="8">
        <f t="shared" ref="K280" si="223">K279/$F280</f>
        <v>17702.022222222222</v>
      </c>
    </row>
    <row r="281" spans="1:11" x14ac:dyDescent="0.2">
      <c r="A281" s="3" t="str">
        <f>A280</f>
        <v>0940</v>
      </c>
      <c r="B281" s="3" t="str">
        <f t="shared" ref="B281" si="224">B280</f>
        <v>ELBERBIG SANDY 10</v>
      </c>
      <c r="C281" s="6" t="str">
        <f t="shared" ref="C281" si="225">C280</f>
        <v xml:space="preserve">$ </v>
      </c>
      <c r="D281" s="6" t="s">
        <v>698</v>
      </c>
      <c r="E281" s="17"/>
      <c r="F281" s="17">
        <v>361</v>
      </c>
      <c r="G281" s="8">
        <v>1097.2821329639887</v>
      </c>
      <c r="H281" s="8">
        <v>16549.674515235456</v>
      </c>
      <c r="I281" s="8">
        <v>0</v>
      </c>
      <c r="J281" s="8">
        <v>0</v>
      </c>
      <c r="K281" s="8">
        <f t="shared" ref="K281" si="226">K279/$F281</f>
        <v>16549.674515235456</v>
      </c>
    </row>
    <row r="282" spans="1:11" s="19" customFormat="1" x14ac:dyDescent="0.2">
      <c r="A282" s="3" t="s">
        <v>88</v>
      </c>
      <c r="B282" s="3" t="s">
        <v>533</v>
      </c>
      <c r="C282" s="17" t="s">
        <v>200</v>
      </c>
      <c r="D282" s="2" t="s">
        <v>199</v>
      </c>
      <c r="E282" s="17"/>
      <c r="G282" s="18">
        <v>6.6302339176147678</v>
      </c>
      <c r="H282" s="18">
        <v>100</v>
      </c>
      <c r="I282" s="18"/>
      <c r="J282" s="18"/>
      <c r="K282" s="18"/>
    </row>
    <row r="283" spans="1:11" x14ac:dyDescent="0.2">
      <c r="A283" s="3" t="s">
        <v>88</v>
      </c>
      <c r="B283" s="3" t="s">
        <v>533</v>
      </c>
      <c r="C283" s="6"/>
      <c r="D283" s="6"/>
      <c r="E283" s="17"/>
      <c r="G283" s="8"/>
      <c r="H283" s="8"/>
      <c r="I283" s="8"/>
      <c r="J283" s="8"/>
      <c r="K283" s="8"/>
    </row>
    <row r="284" spans="1:11" x14ac:dyDescent="0.2">
      <c r="A284" s="11" t="s">
        <v>74</v>
      </c>
      <c r="B284" s="11" t="s">
        <v>534</v>
      </c>
      <c r="C284" s="12"/>
      <c r="D284" s="7" t="s">
        <v>394</v>
      </c>
      <c r="E284" s="20" t="s">
        <v>395</v>
      </c>
      <c r="G284" s="13"/>
      <c r="H284" s="13"/>
      <c r="I284" s="13"/>
      <c r="J284" s="13"/>
      <c r="K284" s="13"/>
    </row>
    <row r="285" spans="1:11" s="16" customFormat="1" ht="15" x14ac:dyDescent="0.25">
      <c r="A285" s="3" t="s">
        <v>74</v>
      </c>
      <c r="B285" s="3" t="s">
        <v>534</v>
      </c>
      <c r="C285" s="14" t="s">
        <v>201</v>
      </c>
      <c r="D285" s="15" t="s">
        <v>202</v>
      </c>
      <c r="G285" s="1">
        <v>227215.37</v>
      </c>
      <c r="H285" s="1">
        <v>4700957.1800000006</v>
      </c>
      <c r="I285" s="1">
        <v>0</v>
      </c>
      <c r="J285" s="1">
        <v>0</v>
      </c>
      <c r="K285" s="1">
        <f t="shared" ref="K285" si="227">SUM(H285:J285)</f>
        <v>4700957.1800000006</v>
      </c>
    </row>
    <row r="286" spans="1:11" x14ac:dyDescent="0.2">
      <c r="A286" s="3" t="s">
        <v>74</v>
      </c>
      <c r="B286" s="3" t="s">
        <v>534</v>
      </c>
      <c r="C286" s="6" t="s">
        <v>201</v>
      </c>
      <c r="D286" s="6" t="s">
        <v>697</v>
      </c>
      <c r="E286" s="17"/>
      <c r="F286" s="17">
        <v>256.3</v>
      </c>
      <c r="G286" s="8">
        <v>886.52114709325008</v>
      </c>
      <c r="H286" s="8">
        <v>18341.619898556382</v>
      </c>
      <c r="I286" s="8">
        <v>0</v>
      </c>
      <c r="J286" s="8">
        <v>0</v>
      </c>
      <c r="K286" s="8">
        <f t="shared" ref="K286" si="228">K285/$F286</f>
        <v>18341.619898556382</v>
      </c>
    </row>
    <row r="287" spans="1:11" x14ac:dyDescent="0.2">
      <c r="A287" s="3" t="str">
        <f>A286</f>
        <v>0950</v>
      </c>
      <c r="B287" s="3" t="str">
        <f t="shared" ref="B287" si="229">B286</f>
        <v>ELBERELBERT 200</v>
      </c>
      <c r="C287" s="6" t="str">
        <f t="shared" ref="C287" si="230">C286</f>
        <v xml:space="preserve">$ </v>
      </c>
      <c r="D287" s="6" t="s">
        <v>698</v>
      </c>
      <c r="E287" s="17"/>
      <c r="F287" s="17">
        <v>281</v>
      </c>
      <c r="G287" s="8">
        <v>808.59562277580073</v>
      </c>
      <c r="H287" s="8">
        <v>16729.384982206408</v>
      </c>
      <c r="I287" s="8">
        <v>0</v>
      </c>
      <c r="J287" s="8">
        <v>0</v>
      </c>
      <c r="K287" s="8">
        <f t="shared" ref="K287" si="231">K285/$F287</f>
        <v>16729.384982206408</v>
      </c>
    </row>
    <row r="288" spans="1:11" s="19" customFormat="1" x14ac:dyDescent="0.2">
      <c r="A288" s="3" t="s">
        <v>74</v>
      </c>
      <c r="B288" s="3" t="s">
        <v>534</v>
      </c>
      <c r="C288" s="17" t="s">
        <v>200</v>
      </c>
      <c r="D288" s="2" t="s">
        <v>199</v>
      </c>
      <c r="E288" s="17"/>
      <c r="G288" s="18">
        <v>4.8333852298565283</v>
      </c>
      <c r="H288" s="18">
        <v>100</v>
      </c>
      <c r="I288" s="18"/>
      <c r="J288" s="18"/>
      <c r="K288" s="18"/>
    </row>
    <row r="289" spans="1:11" x14ac:dyDescent="0.2">
      <c r="A289" s="3" t="s">
        <v>74</v>
      </c>
      <c r="B289" s="3" t="s">
        <v>534</v>
      </c>
      <c r="C289" s="6"/>
      <c r="D289" s="6"/>
      <c r="E289" s="17"/>
      <c r="G289" s="8"/>
      <c r="H289" s="8"/>
      <c r="I289" s="8"/>
      <c r="J289" s="8"/>
      <c r="K289" s="8"/>
    </row>
    <row r="290" spans="1:11" x14ac:dyDescent="0.2">
      <c r="A290" s="11" t="s">
        <v>78</v>
      </c>
      <c r="B290" s="11" t="s">
        <v>535</v>
      </c>
      <c r="C290" s="12"/>
      <c r="D290" s="7" t="s">
        <v>394</v>
      </c>
      <c r="E290" s="20" t="s">
        <v>393</v>
      </c>
      <c r="G290" s="13"/>
      <c r="H290" s="13"/>
      <c r="I290" s="13"/>
      <c r="J290" s="13"/>
      <c r="K290" s="13"/>
    </row>
    <row r="291" spans="1:11" s="16" customFormat="1" ht="15" x14ac:dyDescent="0.25">
      <c r="A291" s="3" t="s">
        <v>78</v>
      </c>
      <c r="B291" s="3" t="s">
        <v>535</v>
      </c>
      <c r="C291" s="14" t="s">
        <v>201</v>
      </c>
      <c r="D291" s="15" t="s">
        <v>202</v>
      </c>
      <c r="G291" s="1">
        <v>144616.72</v>
      </c>
      <c r="H291" s="1">
        <v>2019238.4799999997</v>
      </c>
      <c r="I291" s="1">
        <v>0</v>
      </c>
      <c r="J291" s="1">
        <v>0</v>
      </c>
      <c r="K291" s="1">
        <f t="shared" ref="K291" si="232">SUM(H291:J291)</f>
        <v>2019238.4799999997</v>
      </c>
    </row>
    <row r="292" spans="1:11" x14ac:dyDescent="0.2">
      <c r="A292" s="3" t="s">
        <v>78</v>
      </c>
      <c r="B292" s="3" t="s">
        <v>535</v>
      </c>
      <c r="C292" s="6" t="s">
        <v>201</v>
      </c>
      <c r="D292" s="6" t="s">
        <v>697</v>
      </c>
      <c r="E292" s="17"/>
      <c r="F292" s="17">
        <v>72.5</v>
      </c>
      <c r="G292" s="8">
        <v>1994.7133793103449</v>
      </c>
      <c r="H292" s="8">
        <v>27851.565241379307</v>
      </c>
      <c r="I292" s="8">
        <v>0</v>
      </c>
      <c r="J292" s="8">
        <v>0</v>
      </c>
      <c r="K292" s="8">
        <f t="shared" ref="K292" si="233">K291/$F292</f>
        <v>27851.565241379307</v>
      </c>
    </row>
    <row r="293" spans="1:11" x14ac:dyDescent="0.2">
      <c r="A293" s="3" t="str">
        <f>A292</f>
        <v>0960</v>
      </c>
      <c r="B293" s="3" t="str">
        <f t="shared" ref="B293" si="234">B292</f>
        <v>ELBERAGATE 300</v>
      </c>
      <c r="C293" s="6" t="str">
        <f t="shared" ref="C293" si="235">C292</f>
        <v xml:space="preserve">$ </v>
      </c>
      <c r="D293" s="6" t="s">
        <v>698</v>
      </c>
      <c r="E293" s="17"/>
      <c r="F293" s="17">
        <v>81</v>
      </c>
      <c r="G293" s="8">
        <v>1785.3916049382717</v>
      </c>
      <c r="H293" s="8">
        <v>24928.870123456785</v>
      </c>
      <c r="I293" s="8">
        <v>0</v>
      </c>
      <c r="J293" s="8">
        <v>0</v>
      </c>
      <c r="K293" s="8">
        <f t="shared" ref="K293" si="236">K291/$F293</f>
        <v>24928.870123456785</v>
      </c>
    </row>
    <row r="294" spans="1:11" s="19" customFormat="1" x14ac:dyDescent="0.2">
      <c r="A294" s="3" t="s">
        <v>78</v>
      </c>
      <c r="B294" s="3" t="s">
        <v>535</v>
      </c>
      <c r="C294" s="17" t="s">
        <v>200</v>
      </c>
      <c r="D294" s="2" t="s">
        <v>199</v>
      </c>
      <c r="E294" s="17"/>
      <c r="G294" s="18">
        <v>7.1619435461630072</v>
      </c>
      <c r="H294" s="18">
        <v>100</v>
      </c>
      <c r="I294" s="18"/>
      <c r="J294" s="18"/>
      <c r="K294" s="18"/>
    </row>
    <row r="295" spans="1:11" x14ac:dyDescent="0.2">
      <c r="A295" s="3" t="s">
        <v>78</v>
      </c>
      <c r="B295" s="3" t="s">
        <v>535</v>
      </c>
      <c r="C295" s="6"/>
      <c r="D295" s="6"/>
      <c r="E295" s="17"/>
      <c r="G295" s="8"/>
      <c r="H295" s="8"/>
      <c r="I295" s="8"/>
      <c r="J295" s="8"/>
      <c r="K295" s="8"/>
    </row>
    <row r="296" spans="1:11" x14ac:dyDescent="0.2">
      <c r="A296" s="11" t="s">
        <v>34</v>
      </c>
      <c r="B296" s="11" t="s">
        <v>536</v>
      </c>
      <c r="C296" s="12"/>
      <c r="D296" s="7" t="s">
        <v>379</v>
      </c>
      <c r="E296" s="20" t="s">
        <v>392</v>
      </c>
      <c r="G296" s="13"/>
      <c r="H296" s="13"/>
      <c r="I296" s="13"/>
      <c r="J296" s="13"/>
      <c r="K296" s="13"/>
    </row>
    <row r="297" spans="1:11" s="16" customFormat="1" ht="15" x14ac:dyDescent="0.25">
      <c r="A297" s="3" t="s">
        <v>34</v>
      </c>
      <c r="B297" s="3" t="s">
        <v>536</v>
      </c>
      <c r="C297" s="14" t="s">
        <v>201</v>
      </c>
      <c r="D297" s="15" t="s">
        <v>202</v>
      </c>
      <c r="G297" s="1">
        <v>915402.33</v>
      </c>
      <c r="H297" s="1">
        <v>7504437.6300000008</v>
      </c>
      <c r="I297" s="1">
        <v>635197.5</v>
      </c>
      <c r="J297" s="1">
        <v>7601080</v>
      </c>
      <c r="K297" s="1">
        <f t="shared" ref="K297" si="237">SUM(H297:J297)</f>
        <v>15740715.130000001</v>
      </c>
    </row>
    <row r="298" spans="1:11" x14ac:dyDescent="0.2">
      <c r="A298" s="3" t="s">
        <v>34</v>
      </c>
      <c r="B298" s="3" t="s">
        <v>536</v>
      </c>
      <c r="C298" s="6" t="s">
        <v>201</v>
      </c>
      <c r="D298" s="6" t="s">
        <v>697</v>
      </c>
      <c r="E298" s="17"/>
      <c r="F298" s="17">
        <v>437.5</v>
      </c>
      <c r="G298" s="8">
        <v>2092.3481828571425</v>
      </c>
      <c r="H298" s="8">
        <v>17153.000297142858</v>
      </c>
      <c r="I298" s="8">
        <v>1451.88</v>
      </c>
      <c r="J298" s="8">
        <v>17373.897142857142</v>
      </c>
      <c r="K298" s="8">
        <f t="shared" ref="K298" si="238">K297/$F298</f>
        <v>35978.777440000005</v>
      </c>
    </row>
    <row r="299" spans="1:11" x14ac:dyDescent="0.2">
      <c r="A299" s="3" t="str">
        <f>A298</f>
        <v>0970</v>
      </c>
      <c r="B299" s="3" t="str">
        <f t="shared" ref="B299" si="239">B298</f>
        <v>EL PACALHAN RJ-1</v>
      </c>
      <c r="C299" s="6" t="str">
        <f t="shared" ref="C299" si="240">C298</f>
        <v xml:space="preserve">$ </v>
      </c>
      <c r="D299" s="6" t="s">
        <v>698</v>
      </c>
      <c r="E299" s="17"/>
      <c r="F299" s="17">
        <v>424</v>
      </c>
      <c r="G299" s="8">
        <v>2158.9677594339623</v>
      </c>
      <c r="H299" s="8">
        <v>17699.145353773587</v>
      </c>
      <c r="I299" s="8">
        <v>1498.1073113207547</v>
      </c>
      <c r="J299" s="8">
        <v>17927.075471698114</v>
      </c>
      <c r="K299" s="8">
        <f t="shared" ref="K299" si="241">K297/$F299</f>
        <v>37124.328136792457</v>
      </c>
    </row>
    <row r="300" spans="1:11" s="19" customFormat="1" x14ac:dyDescent="0.2">
      <c r="A300" s="3" t="s">
        <v>34</v>
      </c>
      <c r="B300" s="3" t="s">
        <v>536</v>
      </c>
      <c r="C300" s="17" t="s">
        <v>200</v>
      </c>
      <c r="D300" s="2" t="s">
        <v>199</v>
      </c>
      <c r="E300" s="17"/>
      <c r="G300" s="18">
        <v>12.198146951619076</v>
      </c>
      <c r="H300" s="18">
        <v>100</v>
      </c>
      <c r="I300" s="18"/>
      <c r="J300" s="18"/>
      <c r="K300" s="18"/>
    </row>
    <row r="301" spans="1:11" x14ac:dyDescent="0.2">
      <c r="A301" s="3" t="s">
        <v>34</v>
      </c>
      <c r="B301" s="3" t="s">
        <v>536</v>
      </c>
      <c r="C301" s="6"/>
      <c r="D301" s="6"/>
      <c r="E301" s="17"/>
      <c r="G301" s="8"/>
      <c r="H301" s="8"/>
      <c r="I301" s="8"/>
      <c r="J301" s="8"/>
      <c r="K301" s="8"/>
    </row>
    <row r="302" spans="1:11" x14ac:dyDescent="0.2">
      <c r="A302" s="11" t="s">
        <v>93</v>
      </c>
      <c r="B302" s="11" t="s">
        <v>537</v>
      </c>
      <c r="C302" s="12"/>
      <c r="D302" s="7" t="s">
        <v>379</v>
      </c>
      <c r="E302" s="20" t="s">
        <v>391</v>
      </c>
      <c r="G302" s="13"/>
      <c r="H302" s="13"/>
      <c r="I302" s="13"/>
      <c r="J302" s="13"/>
      <c r="K302" s="13"/>
    </row>
    <row r="303" spans="1:11" s="16" customFormat="1" ht="15" x14ac:dyDescent="0.25">
      <c r="A303" s="3" t="s">
        <v>93</v>
      </c>
      <c r="B303" s="3" t="s">
        <v>537</v>
      </c>
      <c r="C303" s="14" t="s">
        <v>201</v>
      </c>
      <c r="D303" s="15" t="s">
        <v>202</v>
      </c>
      <c r="G303" s="1">
        <v>33189622.210000016</v>
      </c>
      <c r="H303" s="1">
        <v>212722660.04000002</v>
      </c>
      <c r="I303" s="1">
        <v>25575000</v>
      </c>
      <c r="J303" s="1">
        <v>6181411.0000000056</v>
      </c>
      <c r="K303" s="1">
        <f t="shared" ref="K303" si="242">SUM(H303:J303)</f>
        <v>244479071.04000002</v>
      </c>
    </row>
    <row r="304" spans="1:11" x14ac:dyDescent="0.2">
      <c r="A304" s="3" t="s">
        <v>93</v>
      </c>
      <c r="B304" s="3" t="s">
        <v>537</v>
      </c>
      <c r="C304" s="6" t="s">
        <v>201</v>
      </c>
      <c r="D304" s="6" t="s">
        <v>697</v>
      </c>
      <c r="E304" s="17"/>
      <c r="F304" s="17">
        <v>12991.6</v>
      </c>
      <c r="G304" s="8">
        <v>2554.6985906277914</v>
      </c>
      <c r="H304" s="8">
        <v>16373.86157517165</v>
      </c>
      <c r="I304" s="8">
        <v>1968.5796976507897</v>
      </c>
      <c r="J304" s="8">
        <v>475.80059423011835</v>
      </c>
      <c r="K304" s="8">
        <f t="shared" ref="K304" si="243">K303/$F304</f>
        <v>18818.241867052559</v>
      </c>
    </row>
    <row r="305" spans="1:11" x14ac:dyDescent="0.2">
      <c r="A305" s="3" t="str">
        <f>A304</f>
        <v>0980</v>
      </c>
      <c r="B305" s="3" t="str">
        <f t="shared" ref="B305" si="244">B304</f>
        <v>EL PAHARRISON 2</v>
      </c>
      <c r="C305" s="6" t="str">
        <f t="shared" ref="C305" si="245">C304</f>
        <v xml:space="preserve">$ </v>
      </c>
      <c r="D305" s="6" t="s">
        <v>698</v>
      </c>
      <c r="E305" s="17"/>
      <c r="F305" s="17">
        <v>12606</v>
      </c>
      <c r="G305" s="8">
        <v>2632.8432659051259</v>
      </c>
      <c r="H305" s="8">
        <v>16874.71521815009</v>
      </c>
      <c r="I305" s="8">
        <v>2028.7958115183246</v>
      </c>
      <c r="J305" s="8">
        <v>490.35467237823303</v>
      </c>
      <c r="K305" s="8">
        <f t="shared" ref="K305" si="246">K303/$F305</f>
        <v>19393.865702046645</v>
      </c>
    </row>
    <row r="306" spans="1:11" s="19" customFormat="1" x14ac:dyDescent="0.2">
      <c r="A306" s="3" t="s">
        <v>93</v>
      </c>
      <c r="B306" s="3" t="s">
        <v>537</v>
      </c>
      <c r="C306" s="17" t="s">
        <v>200</v>
      </c>
      <c r="D306" s="2" t="s">
        <v>199</v>
      </c>
      <c r="E306" s="17"/>
      <c r="G306" s="18">
        <v>15.602297472097751</v>
      </c>
      <c r="H306" s="18">
        <v>100</v>
      </c>
      <c r="I306" s="18"/>
      <c r="J306" s="18"/>
      <c r="K306" s="18"/>
    </row>
    <row r="307" spans="1:11" x14ac:dyDescent="0.2">
      <c r="A307" s="3" t="s">
        <v>93</v>
      </c>
      <c r="B307" s="3" t="s">
        <v>537</v>
      </c>
      <c r="C307" s="6"/>
      <c r="D307" s="6"/>
      <c r="E307" s="17"/>
      <c r="G307" s="8"/>
      <c r="H307" s="8"/>
      <c r="I307" s="8"/>
      <c r="J307" s="8"/>
      <c r="K307" s="8"/>
    </row>
    <row r="308" spans="1:11" x14ac:dyDescent="0.2">
      <c r="A308" s="11" t="s">
        <v>167</v>
      </c>
      <c r="B308" s="11" t="s">
        <v>538</v>
      </c>
      <c r="C308" s="12"/>
      <c r="D308" s="7" t="s">
        <v>379</v>
      </c>
      <c r="E308" s="20" t="s">
        <v>390</v>
      </c>
      <c r="G308" s="13"/>
      <c r="H308" s="13"/>
      <c r="I308" s="13"/>
      <c r="J308" s="13"/>
      <c r="K308" s="13"/>
    </row>
    <row r="309" spans="1:11" s="16" customFormat="1" ht="15" x14ac:dyDescent="0.25">
      <c r="A309" s="3" t="s">
        <v>167</v>
      </c>
      <c r="B309" s="3" t="s">
        <v>538</v>
      </c>
      <c r="C309" s="14" t="s">
        <v>201</v>
      </c>
      <c r="D309" s="15" t="s">
        <v>202</v>
      </c>
      <c r="G309" s="1">
        <v>17102285.289999999</v>
      </c>
      <c r="H309" s="1">
        <v>134801500.07999998</v>
      </c>
      <c r="I309" s="1">
        <v>0</v>
      </c>
      <c r="J309" s="1">
        <v>0</v>
      </c>
      <c r="K309" s="1">
        <f t="shared" ref="K309" si="247">SUM(H309:J309)</f>
        <v>134801500.07999998</v>
      </c>
    </row>
    <row r="310" spans="1:11" x14ac:dyDescent="0.2">
      <c r="A310" s="3" t="s">
        <v>167</v>
      </c>
      <c r="B310" s="3" t="s">
        <v>538</v>
      </c>
      <c r="C310" s="6" t="s">
        <v>201</v>
      </c>
      <c r="D310" s="6" t="s">
        <v>697</v>
      </c>
      <c r="E310" s="17"/>
      <c r="F310" s="17">
        <v>9311</v>
      </c>
      <c r="G310" s="8">
        <v>1836.7828686499838</v>
      </c>
      <c r="H310" s="8">
        <v>14477.660839866823</v>
      </c>
      <c r="I310" s="8">
        <v>0</v>
      </c>
      <c r="J310" s="8">
        <v>0</v>
      </c>
      <c r="K310" s="8">
        <f t="shared" ref="K310" si="248">K309/$F310</f>
        <v>14477.660839866823</v>
      </c>
    </row>
    <row r="311" spans="1:11" x14ac:dyDescent="0.2">
      <c r="A311" s="3" t="str">
        <f>A310</f>
        <v>0990</v>
      </c>
      <c r="B311" s="3" t="str">
        <f t="shared" ref="B311" si="249">B310</f>
        <v>EL PAWIDEFIELD 3</v>
      </c>
      <c r="C311" s="6" t="str">
        <f t="shared" ref="C311" si="250">C310</f>
        <v xml:space="preserve">$ </v>
      </c>
      <c r="D311" s="6" t="s">
        <v>698</v>
      </c>
      <c r="E311" s="17"/>
      <c r="F311" s="17">
        <v>9612</v>
      </c>
      <c r="G311" s="8">
        <v>1779.2639710778194</v>
      </c>
      <c r="H311" s="8">
        <v>14024.292559300871</v>
      </c>
      <c r="I311" s="8">
        <v>0</v>
      </c>
      <c r="J311" s="8">
        <v>0</v>
      </c>
      <c r="K311" s="8">
        <f t="shared" ref="K311" si="251">K309/$F311</f>
        <v>14024.292559300871</v>
      </c>
    </row>
    <row r="312" spans="1:11" s="19" customFormat="1" x14ac:dyDescent="0.2">
      <c r="A312" s="3" t="s">
        <v>167</v>
      </c>
      <c r="B312" s="3" t="s">
        <v>538</v>
      </c>
      <c r="C312" s="17" t="s">
        <v>200</v>
      </c>
      <c r="D312" s="2" t="s">
        <v>199</v>
      </c>
      <c r="E312" s="17"/>
      <c r="G312" s="18">
        <v>12.687014076141875</v>
      </c>
      <c r="H312" s="18">
        <v>100</v>
      </c>
      <c r="I312" s="18"/>
      <c r="J312" s="18"/>
      <c r="K312" s="18"/>
    </row>
    <row r="313" spans="1:11" x14ac:dyDescent="0.2">
      <c r="A313" s="3" t="s">
        <v>167</v>
      </c>
      <c r="B313" s="3" t="s">
        <v>538</v>
      </c>
      <c r="C313" s="6"/>
      <c r="D313" s="6"/>
      <c r="E313" s="17"/>
      <c r="G313" s="8"/>
      <c r="H313" s="8"/>
      <c r="I313" s="8"/>
      <c r="J313" s="8"/>
      <c r="K313" s="8"/>
    </row>
    <row r="314" spans="1:11" x14ac:dyDescent="0.2">
      <c r="A314" s="11" t="s">
        <v>13</v>
      </c>
      <c r="B314" s="11" t="s">
        <v>539</v>
      </c>
      <c r="C314" s="12"/>
      <c r="D314" s="7" t="s">
        <v>379</v>
      </c>
      <c r="E314" s="20" t="s">
        <v>389</v>
      </c>
      <c r="G314" s="13"/>
      <c r="H314" s="13"/>
      <c r="I314" s="13"/>
      <c r="J314" s="13"/>
      <c r="K314" s="13"/>
    </row>
    <row r="315" spans="1:11" s="16" customFormat="1" ht="15" x14ac:dyDescent="0.25">
      <c r="A315" s="3" t="s">
        <v>13</v>
      </c>
      <c r="B315" s="3" t="s">
        <v>539</v>
      </c>
      <c r="C315" s="14" t="s">
        <v>201</v>
      </c>
      <c r="D315" s="15" t="s">
        <v>202</v>
      </c>
      <c r="G315" s="1">
        <v>48199152.57</v>
      </c>
      <c r="H315" s="1">
        <v>139266783.24000001</v>
      </c>
      <c r="I315" s="1">
        <v>0</v>
      </c>
      <c r="J315" s="1">
        <v>27635000</v>
      </c>
      <c r="K315" s="1">
        <f t="shared" ref="K315" si="252">SUM(H315:J315)</f>
        <v>166901783.24000001</v>
      </c>
    </row>
    <row r="316" spans="1:11" x14ac:dyDescent="0.2">
      <c r="A316" s="3" t="s">
        <v>13</v>
      </c>
      <c r="B316" s="3" t="s">
        <v>539</v>
      </c>
      <c r="C316" s="6" t="s">
        <v>201</v>
      </c>
      <c r="D316" s="6" t="s">
        <v>697</v>
      </c>
      <c r="E316" s="17"/>
      <c r="F316" s="17">
        <v>8139</v>
      </c>
      <c r="G316" s="8">
        <v>5921.9993328418723</v>
      </c>
      <c r="H316" s="8">
        <v>17111.04352377442</v>
      </c>
      <c r="I316" s="8">
        <v>0</v>
      </c>
      <c r="J316" s="8">
        <v>3395.380267846173</v>
      </c>
      <c r="K316" s="8">
        <f t="shared" ref="K316" si="253">K315/$F316</f>
        <v>20506.423791620593</v>
      </c>
    </row>
    <row r="317" spans="1:11" x14ac:dyDescent="0.2">
      <c r="A317" s="3" t="str">
        <f>A316</f>
        <v>1000</v>
      </c>
      <c r="B317" s="3" t="str">
        <f t="shared" ref="B317" si="254">B316</f>
        <v>EL PAFOUNTAIN 8</v>
      </c>
      <c r="C317" s="6" t="str">
        <f t="shared" ref="C317" si="255">C316</f>
        <v xml:space="preserve">$ </v>
      </c>
      <c r="D317" s="6" t="s">
        <v>698</v>
      </c>
      <c r="E317" s="17"/>
      <c r="F317" s="17">
        <v>8201</v>
      </c>
      <c r="G317" s="8">
        <v>5877.2287001585173</v>
      </c>
      <c r="H317" s="8">
        <v>16981.683116693086</v>
      </c>
      <c r="I317" s="8">
        <v>0</v>
      </c>
      <c r="J317" s="8">
        <v>3369.7110108523352</v>
      </c>
      <c r="K317" s="8">
        <f t="shared" ref="K317" si="256">K315/$F317</f>
        <v>20351.394127545424</v>
      </c>
    </row>
    <row r="318" spans="1:11" s="19" customFormat="1" x14ac:dyDescent="0.2">
      <c r="A318" s="3" t="s">
        <v>13</v>
      </c>
      <c r="B318" s="3" t="s">
        <v>539</v>
      </c>
      <c r="C318" s="17" t="s">
        <v>200</v>
      </c>
      <c r="D318" s="2" t="s">
        <v>199</v>
      </c>
      <c r="E318" s="17"/>
      <c r="G318" s="18">
        <v>34.609223713409001</v>
      </c>
      <c r="H318" s="18">
        <v>100</v>
      </c>
      <c r="I318" s="18"/>
      <c r="J318" s="18"/>
      <c r="K318" s="18"/>
    </row>
    <row r="319" spans="1:11" x14ac:dyDescent="0.2">
      <c r="A319" s="3" t="s">
        <v>13</v>
      </c>
      <c r="B319" s="3" t="s">
        <v>539</v>
      </c>
      <c r="C319" s="6"/>
      <c r="D319" s="6"/>
      <c r="E319" s="17"/>
      <c r="G319" s="8"/>
      <c r="H319" s="8"/>
      <c r="I319" s="8"/>
      <c r="J319" s="8"/>
      <c r="K319" s="8"/>
    </row>
    <row r="320" spans="1:11" x14ac:dyDescent="0.2">
      <c r="A320" s="11" t="s">
        <v>0</v>
      </c>
      <c r="B320" s="11" t="s">
        <v>540</v>
      </c>
      <c r="C320" s="12"/>
      <c r="D320" s="7" t="s">
        <v>379</v>
      </c>
      <c r="E320" s="20" t="s">
        <v>388</v>
      </c>
      <c r="G320" s="13"/>
      <c r="H320" s="13"/>
      <c r="I320" s="13"/>
      <c r="J320" s="13"/>
      <c r="K320" s="13"/>
    </row>
    <row r="321" spans="1:11" s="16" customFormat="1" ht="15" x14ac:dyDescent="0.25">
      <c r="A321" s="3" t="s">
        <v>0</v>
      </c>
      <c r="B321" s="3" t="s">
        <v>540</v>
      </c>
      <c r="C321" s="14" t="s">
        <v>201</v>
      </c>
      <c r="D321" s="15" t="s">
        <v>202</v>
      </c>
      <c r="G321" s="1">
        <v>61749353.380000025</v>
      </c>
      <c r="H321" s="1">
        <v>423136316.22000003</v>
      </c>
      <c r="I321" s="1">
        <v>0</v>
      </c>
      <c r="J321" s="1">
        <v>68757.100000000559</v>
      </c>
      <c r="K321" s="1">
        <f t="shared" ref="K321" si="257">SUM(H321:J321)</f>
        <v>423205073.32000005</v>
      </c>
    </row>
    <row r="322" spans="1:11" x14ac:dyDescent="0.2">
      <c r="A322" s="3" t="s">
        <v>0</v>
      </c>
      <c r="B322" s="3" t="s">
        <v>540</v>
      </c>
      <c r="C322" s="6" t="s">
        <v>201</v>
      </c>
      <c r="D322" s="6" t="s">
        <v>697</v>
      </c>
      <c r="E322" s="17"/>
      <c r="F322" s="17">
        <v>24008.22</v>
      </c>
      <c r="G322" s="8">
        <v>2572.008811148849</v>
      </c>
      <c r="H322" s="8">
        <v>17624.64340213477</v>
      </c>
      <c r="I322" s="8">
        <v>0</v>
      </c>
      <c r="J322" s="8">
        <v>2.863898281505274</v>
      </c>
      <c r="K322" s="8">
        <f t="shared" ref="K322" si="258">K321/$F322</f>
        <v>17627.507300416277</v>
      </c>
    </row>
    <row r="323" spans="1:11" x14ac:dyDescent="0.2">
      <c r="A323" s="3" t="str">
        <f>A322</f>
        <v>1010</v>
      </c>
      <c r="B323" s="3" t="str">
        <f t="shared" ref="B323" si="259">B322</f>
        <v>EL PACOLORADO SPR</v>
      </c>
      <c r="C323" s="6" t="str">
        <f t="shared" ref="C323" si="260">C322</f>
        <v xml:space="preserve">$ </v>
      </c>
      <c r="D323" s="6" t="s">
        <v>698</v>
      </c>
      <c r="E323" s="17"/>
      <c r="F323" s="17">
        <v>22729</v>
      </c>
      <c r="G323" s="8">
        <v>2716.7650745743335</v>
      </c>
      <c r="H323" s="8">
        <v>18616.583053367944</v>
      </c>
      <c r="I323" s="8">
        <v>0</v>
      </c>
      <c r="J323" s="8">
        <v>3.0250824937305012</v>
      </c>
      <c r="K323" s="8">
        <f t="shared" ref="K323" si="261">K321/$F323</f>
        <v>18619.608135861676</v>
      </c>
    </row>
    <row r="324" spans="1:11" s="19" customFormat="1" x14ac:dyDescent="0.2">
      <c r="A324" s="3" t="s">
        <v>0</v>
      </c>
      <c r="B324" s="3" t="s">
        <v>540</v>
      </c>
      <c r="C324" s="17" t="s">
        <v>200</v>
      </c>
      <c r="D324" s="2" t="s">
        <v>199</v>
      </c>
      <c r="E324" s="17"/>
      <c r="G324" s="18">
        <v>14.593253051788366</v>
      </c>
      <c r="H324" s="18">
        <v>100</v>
      </c>
      <c r="I324" s="18"/>
      <c r="J324" s="18"/>
      <c r="K324" s="18"/>
    </row>
    <row r="325" spans="1:11" x14ac:dyDescent="0.2">
      <c r="A325" s="3" t="s">
        <v>0</v>
      </c>
      <c r="B325" s="3" t="s">
        <v>540</v>
      </c>
      <c r="C325" s="6"/>
      <c r="D325" s="6"/>
      <c r="E325" s="17"/>
      <c r="G325" s="8"/>
      <c r="H325" s="8"/>
      <c r="I325" s="8"/>
      <c r="J325" s="8"/>
      <c r="K325" s="8"/>
    </row>
    <row r="326" spans="1:11" x14ac:dyDescent="0.2">
      <c r="A326" s="11" t="s">
        <v>132</v>
      </c>
      <c r="B326" s="11" t="s">
        <v>541</v>
      </c>
      <c r="C326" s="12"/>
      <c r="D326" s="7" t="s">
        <v>379</v>
      </c>
      <c r="E326" s="20" t="s">
        <v>387</v>
      </c>
      <c r="G326" s="13"/>
      <c r="H326" s="13"/>
      <c r="I326" s="13"/>
      <c r="J326" s="13"/>
      <c r="K326" s="13"/>
    </row>
    <row r="327" spans="1:11" s="16" customFormat="1" ht="15" x14ac:dyDescent="0.25">
      <c r="A327" s="3" t="s">
        <v>132</v>
      </c>
      <c r="B327" s="3" t="s">
        <v>541</v>
      </c>
      <c r="C327" s="14" t="s">
        <v>201</v>
      </c>
      <c r="D327" s="15" t="s">
        <v>202</v>
      </c>
      <c r="G327" s="1">
        <v>2862996.8899999997</v>
      </c>
      <c r="H327" s="1">
        <v>57712010.289999992</v>
      </c>
      <c r="I327" s="1">
        <v>0</v>
      </c>
      <c r="J327" s="1">
        <v>0</v>
      </c>
      <c r="K327" s="1">
        <f t="shared" ref="K327" si="262">SUM(H327:J327)</f>
        <v>57712010.289999992</v>
      </c>
    </row>
    <row r="328" spans="1:11" x14ac:dyDescent="0.2">
      <c r="A328" s="3" t="s">
        <v>132</v>
      </c>
      <c r="B328" s="3" t="s">
        <v>541</v>
      </c>
      <c r="C328" s="6" t="s">
        <v>201</v>
      </c>
      <c r="D328" s="6" t="s">
        <v>697</v>
      </c>
      <c r="E328" s="17"/>
      <c r="F328" s="17">
        <v>3649.9</v>
      </c>
      <c r="G328" s="8">
        <v>784.40420011507149</v>
      </c>
      <c r="H328" s="8">
        <v>15811.942872407461</v>
      </c>
      <c r="I328" s="8">
        <v>0</v>
      </c>
      <c r="J328" s="8">
        <v>0</v>
      </c>
      <c r="K328" s="8">
        <f t="shared" ref="K328" si="263">K327/$F328</f>
        <v>15811.942872407461</v>
      </c>
    </row>
    <row r="329" spans="1:11" x14ac:dyDescent="0.2">
      <c r="A329" s="3" t="str">
        <f>A328</f>
        <v>1020</v>
      </c>
      <c r="B329" s="3" t="str">
        <f t="shared" ref="B329" si="264">B328</f>
        <v>EL PACHEYENNE MOU</v>
      </c>
      <c r="C329" s="6" t="str">
        <f t="shared" ref="C329" si="265">C328</f>
        <v xml:space="preserve">$ </v>
      </c>
      <c r="D329" s="6" t="s">
        <v>698</v>
      </c>
      <c r="E329" s="17"/>
      <c r="F329" s="17">
        <v>3723</v>
      </c>
      <c r="G329" s="8">
        <v>769.00265645984416</v>
      </c>
      <c r="H329" s="8">
        <v>15501.480067150145</v>
      </c>
      <c r="I329" s="8">
        <v>0</v>
      </c>
      <c r="J329" s="8">
        <v>0</v>
      </c>
      <c r="K329" s="8">
        <f t="shared" ref="K329" si="266">K327/$F329</f>
        <v>15501.480067150145</v>
      </c>
    </row>
    <row r="330" spans="1:11" s="19" customFormat="1" x14ac:dyDescent="0.2">
      <c r="A330" s="3" t="s">
        <v>132</v>
      </c>
      <c r="B330" s="3" t="s">
        <v>541</v>
      </c>
      <c r="C330" s="17" t="s">
        <v>200</v>
      </c>
      <c r="D330" s="2" t="s">
        <v>199</v>
      </c>
      <c r="E330" s="17"/>
      <c r="G330" s="18">
        <v>4.9608337599289687</v>
      </c>
      <c r="H330" s="18">
        <v>100</v>
      </c>
      <c r="I330" s="18"/>
      <c r="J330" s="18"/>
      <c r="K330" s="18"/>
    </row>
    <row r="331" spans="1:11" x14ac:dyDescent="0.2">
      <c r="A331" s="3" t="s">
        <v>132</v>
      </c>
      <c r="B331" s="3" t="s">
        <v>541</v>
      </c>
      <c r="C331" s="6"/>
      <c r="D331" s="6"/>
      <c r="E331" s="17"/>
      <c r="G331" s="8"/>
      <c r="H331" s="8"/>
      <c r="I331" s="8"/>
      <c r="J331" s="8"/>
      <c r="K331" s="8"/>
    </row>
    <row r="332" spans="1:11" x14ac:dyDescent="0.2">
      <c r="A332" s="11" t="s">
        <v>136</v>
      </c>
      <c r="B332" s="11" t="s">
        <v>542</v>
      </c>
      <c r="C332" s="12"/>
      <c r="D332" s="7" t="s">
        <v>379</v>
      </c>
      <c r="E332" s="20" t="s">
        <v>386</v>
      </c>
      <c r="G332" s="13"/>
      <c r="H332" s="13"/>
      <c r="I332" s="13"/>
      <c r="J332" s="13"/>
      <c r="K332" s="13"/>
    </row>
    <row r="333" spans="1:11" s="16" customFormat="1" ht="15" x14ac:dyDescent="0.25">
      <c r="A333" s="3" t="s">
        <v>136</v>
      </c>
      <c r="B333" s="3" t="s">
        <v>542</v>
      </c>
      <c r="C333" s="14" t="s">
        <v>201</v>
      </c>
      <c r="D333" s="15" t="s">
        <v>202</v>
      </c>
      <c r="G333" s="1">
        <v>1080748.3400000001</v>
      </c>
      <c r="H333" s="1">
        <v>22509580.75</v>
      </c>
      <c r="I333" s="1">
        <v>0</v>
      </c>
      <c r="J333" s="1">
        <v>0</v>
      </c>
      <c r="K333" s="1">
        <f t="shared" ref="K333" si="267">SUM(H333:J333)</f>
        <v>22509580.75</v>
      </c>
    </row>
    <row r="334" spans="1:11" x14ac:dyDescent="0.2">
      <c r="A334" s="3" t="s">
        <v>136</v>
      </c>
      <c r="B334" s="3" t="s">
        <v>542</v>
      </c>
      <c r="C334" s="6" t="s">
        <v>201</v>
      </c>
      <c r="D334" s="6" t="s">
        <v>697</v>
      </c>
      <c r="E334" s="17"/>
      <c r="F334" s="17">
        <v>1357.2</v>
      </c>
      <c r="G334" s="8">
        <v>796.30735337459475</v>
      </c>
      <c r="H334" s="8">
        <v>16585.308539640435</v>
      </c>
      <c r="I334" s="8">
        <v>0</v>
      </c>
      <c r="J334" s="8">
        <v>0</v>
      </c>
      <c r="K334" s="8">
        <f t="shared" ref="K334" si="268">K333/$F334</f>
        <v>16585.308539640435</v>
      </c>
    </row>
    <row r="335" spans="1:11" x14ac:dyDescent="0.2">
      <c r="A335" s="3" t="str">
        <f>A334</f>
        <v>1030</v>
      </c>
      <c r="B335" s="3" t="str">
        <f t="shared" ref="B335" si="269">B334</f>
        <v>EL PAMANITOU SPRI</v>
      </c>
      <c r="C335" s="6" t="str">
        <f t="shared" ref="C335" si="270">C334</f>
        <v xml:space="preserve">$ </v>
      </c>
      <c r="D335" s="6" t="s">
        <v>698</v>
      </c>
      <c r="E335" s="17"/>
      <c r="F335" s="17">
        <v>1317</v>
      </c>
      <c r="G335" s="8">
        <v>820.61377372817014</v>
      </c>
      <c r="H335" s="8">
        <v>17091.55713743356</v>
      </c>
      <c r="I335" s="8">
        <v>0</v>
      </c>
      <c r="J335" s="8">
        <v>0</v>
      </c>
      <c r="K335" s="8">
        <f t="shared" ref="K335" si="271">K333/$F335</f>
        <v>17091.55713743356</v>
      </c>
    </row>
    <row r="336" spans="1:11" s="19" customFormat="1" x14ac:dyDescent="0.2">
      <c r="A336" s="3" t="s">
        <v>136</v>
      </c>
      <c r="B336" s="3" t="s">
        <v>542</v>
      </c>
      <c r="C336" s="17" t="s">
        <v>200</v>
      </c>
      <c r="D336" s="2" t="s">
        <v>199</v>
      </c>
      <c r="E336" s="17"/>
      <c r="G336" s="18">
        <v>4.8012815165382419</v>
      </c>
      <c r="H336" s="18">
        <v>100</v>
      </c>
      <c r="I336" s="18"/>
      <c r="J336" s="18"/>
      <c r="K336" s="18"/>
    </row>
    <row r="337" spans="1:11" x14ac:dyDescent="0.2">
      <c r="A337" s="3" t="s">
        <v>136</v>
      </c>
      <c r="B337" s="3" t="s">
        <v>542</v>
      </c>
      <c r="C337" s="6"/>
      <c r="D337" s="6"/>
      <c r="E337" s="17"/>
      <c r="G337" s="8"/>
      <c r="H337" s="8"/>
      <c r="I337" s="8"/>
      <c r="J337" s="8"/>
      <c r="K337" s="8"/>
    </row>
    <row r="338" spans="1:11" x14ac:dyDescent="0.2">
      <c r="A338" s="11" t="s">
        <v>151</v>
      </c>
      <c r="B338" s="11" t="s">
        <v>543</v>
      </c>
      <c r="C338" s="12"/>
      <c r="D338" s="7" t="s">
        <v>379</v>
      </c>
      <c r="E338" s="20" t="s">
        <v>385</v>
      </c>
      <c r="G338" s="13"/>
      <c r="H338" s="13"/>
      <c r="I338" s="13"/>
      <c r="J338" s="13"/>
      <c r="K338" s="13"/>
    </row>
    <row r="339" spans="1:11" s="16" customFormat="1" ht="15" x14ac:dyDescent="0.25">
      <c r="A339" s="3" t="s">
        <v>151</v>
      </c>
      <c r="B339" s="3" t="s">
        <v>543</v>
      </c>
      <c r="C339" s="14" t="s">
        <v>201</v>
      </c>
      <c r="D339" s="15" t="s">
        <v>202</v>
      </c>
      <c r="G339" s="1">
        <v>17809784.330000002</v>
      </c>
      <c r="H339" s="1">
        <v>363641351.74000001</v>
      </c>
      <c r="I339" s="1">
        <v>0</v>
      </c>
      <c r="J339" s="1">
        <v>4728235.7800000012</v>
      </c>
      <c r="K339" s="1">
        <f t="shared" ref="K339" si="272">SUM(H339:J339)</f>
        <v>368369587.51999998</v>
      </c>
    </row>
    <row r="340" spans="1:11" x14ac:dyDescent="0.2">
      <c r="A340" s="3" t="s">
        <v>151</v>
      </c>
      <c r="B340" s="3" t="s">
        <v>543</v>
      </c>
      <c r="C340" s="6" t="s">
        <v>201</v>
      </c>
      <c r="D340" s="6" t="s">
        <v>697</v>
      </c>
      <c r="E340" s="17"/>
      <c r="F340" s="17">
        <v>25644.400000000001</v>
      </c>
      <c r="G340" s="8">
        <v>694.49019396047481</v>
      </c>
      <c r="H340" s="8">
        <v>14180.146610566049</v>
      </c>
      <c r="I340" s="8">
        <v>0</v>
      </c>
      <c r="J340" s="8">
        <v>184.37693141582571</v>
      </c>
      <c r="K340" s="8">
        <f t="shared" ref="K340" si="273">K339/$F340</f>
        <v>14364.523541981873</v>
      </c>
    </row>
    <row r="341" spans="1:11" x14ac:dyDescent="0.2">
      <c r="A341" s="3" t="str">
        <f>A340</f>
        <v>1040</v>
      </c>
      <c r="B341" s="3" t="str">
        <f t="shared" ref="B341" si="274">B340</f>
        <v>EL PAACADEMY 20</v>
      </c>
      <c r="C341" s="6" t="str">
        <f t="shared" ref="C341" si="275">C340</f>
        <v xml:space="preserve">$ </v>
      </c>
      <c r="D341" s="6" t="s">
        <v>698</v>
      </c>
      <c r="E341" s="17"/>
      <c r="F341" s="17">
        <v>26607</v>
      </c>
      <c r="G341" s="8">
        <v>669.36461570263475</v>
      </c>
      <c r="H341" s="8">
        <v>13667.13089562897</v>
      </c>
      <c r="I341" s="8">
        <v>0</v>
      </c>
      <c r="J341" s="8">
        <v>177.70645995414745</v>
      </c>
      <c r="K341" s="8">
        <f t="shared" ref="K341" si="276">K339/$F341</f>
        <v>13844.837355583117</v>
      </c>
    </row>
    <row r="342" spans="1:11" s="19" customFormat="1" x14ac:dyDescent="0.2">
      <c r="A342" s="3" t="s">
        <v>151</v>
      </c>
      <c r="B342" s="3" t="s">
        <v>543</v>
      </c>
      <c r="C342" s="17" t="s">
        <v>200</v>
      </c>
      <c r="D342" s="2" t="s">
        <v>199</v>
      </c>
      <c r="E342" s="17"/>
      <c r="G342" s="18">
        <v>4.8976235086525088</v>
      </c>
      <c r="H342" s="18">
        <v>100</v>
      </c>
      <c r="I342" s="18"/>
      <c r="J342" s="18"/>
      <c r="K342" s="18"/>
    </row>
    <row r="343" spans="1:11" x14ac:dyDescent="0.2">
      <c r="A343" s="3" t="s">
        <v>151</v>
      </c>
      <c r="B343" s="3" t="s">
        <v>543</v>
      </c>
      <c r="C343" s="6"/>
      <c r="D343" s="6"/>
      <c r="E343" s="17"/>
      <c r="G343" s="8"/>
      <c r="H343" s="8"/>
      <c r="I343" s="8"/>
      <c r="J343" s="8"/>
      <c r="K343" s="8"/>
    </row>
    <row r="344" spans="1:11" x14ac:dyDescent="0.2">
      <c r="A344" s="11" t="s">
        <v>128</v>
      </c>
      <c r="B344" s="11" t="s">
        <v>544</v>
      </c>
      <c r="C344" s="12"/>
      <c r="D344" s="7" t="s">
        <v>379</v>
      </c>
      <c r="E344" s="20" t="s">
        <v>384</v>
      </c>
      <c r="G344" s="13"/>
      <c r="H344" s="13"/>
      <c r="I344" s="13"/>
      <c r="J344" s="13"/>
      <c r="K344" s="13"/>
    </row>
    <row r="345" spans="1:11" s="16" customFormat="1" ht="15" x14ac:dyDescent="0.25">
      <c r="A345" s="3" t="s">
        <v>128</v>
      </c>
      <c r="B345" s="3" t="s">
        <v>544</v>
      </c>
      <c r="C345" s="14" t="s">
        <v>201</v>
      </c>
      <c r="D345" s="15" t="s">
        <v>202</v>
      </c>
      <c r="G345" s="1">
        <v>1920861.2300000002</v>
      </c>
      <c r="H345" s="1">
        <v>14282597.640000001</v>
      </c>
      <c r="I345" s="1">
        <v>0</v>
      </c>
      <c r="J345" s="1">
        <v>0</v>
      </c>
      <c r="K345" s="1">
        <f t="shared" ref="K345" si="277">SUM(H345:J345)</f>
        <v>14282597.640000001</v>
      </c>
    </row>
    <row r="346" spans="1:11" x14ac:dyDescent="0.2">
      <c r="A346" s="3" t="s">
        <v>128</v>
      </c>
      <c r="B346" s="3" t="s">
        <v>544</v>
      </c>
      <c r="C346" s="6" t="s">
        <v>201</v>
      </c>
      <c r="D346" s="6" t="s">
        <v>697</v>
      </c>
      <c r="E346" s="17"/>
      <c r="F346" s="17">
        <v>994.8</v>
      </c>
      <c r="G346" s="8">
        <v>1930.9019199839167</v>
      </c>
      <c r="H346" s="8">
        <v>14357.255367913149</v>
      </c>
      <c r="I346" s="8">
        <v>0</v>
      </c>
      <c r="J346" s="8">
        <v>0</v>
      </c>
      <c r="K346" s="8">
        <f t="shared" ref="K346" si="278">K345/$F346</f>
        <v>14357.255367913149</v>
      </c>
    </row>
    <row r="347" spans="1:11" x14ac:dyDescent="0.2">
      <c r="A347" s="3" t="str">
        <f>A346</f>
        <v>1050</v>
      </c>
      <c r="B347" s="3" t="str">
        <f t="shared" ref="B347" si="279">B346</f>
        <v>EL PAELLICOTT 22</v>
      </c>
      <c r="C347" s="6" t="str">
        <f t="shared" ref="C347" si="280">C346</f>
        <v xml:space="preserve">$ </v>
      </c>
      <c r="D347" s="6" t="s">
        <v>698</v>
      </c>
      <c r="E347" s="17"/>
      <c r="F347" s="17">
        <v>982</v>
      </c>
      <c r="G347" s="8">
        <v>1956.0704989816702</v>
      </c>
      <c r="H347" s="8">
        <v>14544.396782077394</v>
      </c>
      <c r="I347" s="8">
        <v>0</v>
      </c>
      <c r="J347" s="8">
        <v>0</v>
      </c>
      <c r="K347" s="8">
        <f t="shared" ref="K347" si="281">K345/$F347</f>
        <v>14544.396782077394</v>
      </c>
    </row>
    <row r="348" spans="1:11" s="19" customFormat="1" x14ac:dyDescent="0.2">
      <c r="A348" s="3" t="s">
        <v>128</v>
      </c>
      <c r="B348" s="3" t="s">
        <v>544</v>
      </c>
      <c r="C348" s="17" t="s">
        <v>200</v>
      </c>
      <c r="D348" s="2" t="s">
        <v>199</v>
      </c>
      <c r="E348" s="17"/>
      <c r="G348" s="18">
        <v>13.44896270563847</v>
      </c>
      <c r="H348" s="18">
        <v>100</v>
      </c>
      <c r="I348" s="18"/>
      <c r="J348" s="18"/>
      <c r="K348" s="18"/>
    </row>
    <row r="349" spans="1:11" x14ac:dyDescent="0.2">
      <c r="A349" s="3" t="s">
        <v>128</v>
      </c>
      <c r="B349" s="3" t="s">
        <v>544</v>
      </c>
      <c r="C349" s="6"/>
      <c r="D349" s="6"/>
      <c r="E349" s="17"/>
      <c r="G349" s="8"/>
      <c r="H349" s="8"/>
      <c r="I349" s="8"/>
      <c r="J349" s="8"/>
      <c r="K349" s="8"/>
    </row>
    <row r="350" spans="1:11" x14ac:dyDescent="0.2">
      <c r="A350" s="11" t="s">
        <v>183</v>
      </c>
      <c r="B350" s="11" t="s">
        <v>545</v>
      </c>
      <c r="C350" s="12"/>
      <c r="D350" s="7" t="s">
        <v>379</v>
      </c>
      <c r="E350" s="20" t="s">
        <v>383</v>
      </c>
      <c r="G350" s="13"/>
      <c r="H350" s="13"/>
      <c r="I350" s="13"/>
      <c r="J350" s="13"/>
      <c r="K350" s="13"/>
    </row>
    <row r="351" spans="1:11" s="16" customFormat="1" ht="15" x14ac:dyDescent="0.25">
      <c r="A351" s="3" t="s">
        <v>183</v>
      </c>
      <c r="B351" s="3" t="s">
        <v>545</v>
      </c>
      <c r="C351" s="14" t="s">
        <v>201</v>
      </c>
      <c r="D351" s="15" t="s">
        <v>202</v>
      </c>
      <c r="G351" s="1">
        <v>910499.32</v>
      </c>
      <c r="H351" s="1">
        <v>9182553.4299999997</v>
      </c>
      <c r="I351" s="1">
        <v>0</v>
      </c>
      <c r="J351" s="1">
        <v>0</v>
      </c>
      <c r="K351" s="1">
        <f t="shared" ref="K351" si="282">SUM(H351:J351)</f>
        <v>9182553.4299999997</v>
      </c>
    </row>
    <row r="352" spans="1:11" x14ac:dyDescent="0.2">
      <c r="A352" s="3" t="s">
        <v>183</v>
      </c>
      <c r="B352" s="3" t="s">
        <v>545</v>
      </c>
      <c r="C352" s="6" t="s">
        <v>201</v>
      </c>
      <c r="D352" s="6" t="s">
        <v>697</v>
      </c>
      <c r="E352" s="17"/>
      <c r="F352" s="17">
        <v>590.5</v>
      </c>
      <c r="G352" s="8">
        <v>1541.9124809483487</v>
      </c>
      <c r="H352" s="8">
        <v>15550.471515664691</v>
      </c>
      <c r="I352" s="8">
        <v>0</v>
      </c>
      <c r="J352" s="8">
        <v>0</v>
      </c>
      <c r="K352" s="8">
        <f t="shared" ref="K352" si="283">K351/$F352</f>
        <v>15550.471515664691</v>
      </c>
    </row>
    <row r="353" spans="1:11" x14ac:dyDescent="0.2">
      <c r="A353" s="3" t="str">
        <f>A352</f>
        <v>1060</v>
      </c>
      <c r="B353" s="3" t="str">
        <f t="shared" ref="B353" si="284">B352</f>
        <v>EL PAPEYTON 23 JT</v>
      </c>
      <c r="C353" s="6" t="str">
        <f t="shared" ref="C353" si="285">C352</f>
        <v xml:space="preserve">$ </v>
      </c>
      <c r="D353" s="6" t="s">
        <v>698</v>
      </c>
      <c r="E353" s="17"/>
      <c r="F353" s="17">
        <v>620</v>
      </c>
      <c r="G353" s="8">
        <v>1468.5472903225805</v>
      </c>
      <c r="H353" s="8">
        <v>14810.570048387097</v>
      </c>
      <c r="I353" s="8">
        <v>0</v>
      </c>
      <c r="J353" s="8">
        <v>0</v>
      </c>
      <c r="K353" s="8">
        <f t="shared" ref="K353" si="286">K351/$F353</f>
        <v>14810.570048387097</v>
      </c>
    </row>
    <row r="354" spans="1:11" s="19" customFormat="1" x14ac:dyDescent="0.2">
      <c r="A354" s="3" t="s">
        <v>183</v>
      </c>
      <c r="B354" s="3" t="s">
        <v>545</v>
      </c>
      <c r="C354" s="17" t="s">
        <v>200</v>
      </c>
      <c r="D354" s="2" t="s">
        <v>199</v>
      </c>
      <c r="E354" s="17"/>
      <c r="G354" s="18">
        <v>9.915535226022639</v>
      </c>
      <c r="H354" s="18">
        <v>100</v>
      </c>
      <c r="I354" s="18"/>
      <c r="J354" s="18"/>
      <c r="K354" s="18"/>
    </row>
    <row r="355" spans="1:11" x14ac:dyDescent="0.2">
      <c r="A355" s="3" t="s">
        <v>183</v>
      </c>
      <c r="B355" s="3" t="s">
        <v>545</v>
      </c>
      <c r="C355" s="6"/>
      <c r="D355" s="6"/>
      <c r="E355" s="17"/>
      <c r="G355" s="8"/>
      <c r="H355" s="8"/>
      <c r="I355" s="8"/>
      <c r="J355" s="8"/>
      <c r="K355" s="8"/>
    </row>
    <row r="356" spans="1:11" x14ac:dyDescent="0.2">
      <c r="A356" s="11" t="s">
        <v>127</v>
      </c>
      <c r="B356" s="11" t="s">
        <v>546</v>
      </c>
      <c r="C356" s="12"/>
      <c r="D356" s="7" t="s">
        <v>379</v>
      </c>
      <c r="E356" s="20" t="s">
        <v>382</v>
      </c>
      <c r="G356" s="13"/>
      <c r="H356" s="13"/>
      <c r="I356" s="13"/>
      <c r="J356" s="13"/>
      <c r="K356" s="13"/>
    </row>
    <row r="357" spans="1:11" s="16" customFormat="1" ht="15" x14ac:dyDescent="0.25">
      <c r="A357" s="3" t="s">
        <v>127</v>
      </c>
      <c r="B357" s="3" t="s">
        <v>546</v>
      </c>
      <c r="C357" s="14" t="s">
        <v>201</v>
      </c>
      <c r="D357" s="15" t="s">
        <v>202</v>
      </c>
      <c r="G357" s="1">
        <v>906654.4</v>
      </c>
      <c r="H357" s="1">
        <v>6607037.7599999998</v>
      </c>
      <c r="I357" s="1">
        <v>0</v>
      </c>
      <c r="J357" s="1">
        <v>0</v>
      </c>
      <c r="K357" s="1">
        <f t="shared" ref="K357" si="287">SUM(H357:J357)</f>
        <v>6607037.7599999998</v>
      </c>
    </row>
    <row r="358" spans="1:11" x14ac:dyDescent="0.2">
      <c r="A358" s="3" t="s">
        <v>127</v>
      </c>
      <c r="B358" s="3" t="s">
        <v>546</v>
      </c>
      <c r="C358" s="6" t="s">
        <v>201</v>
      </c>
      <c r="D358" s="6" t="s">
        <v>697</v>
      </c>
      <c r="E358" s="17"/>
      <c r="F358" s="17">
        <v>279.5</v>
      </c>
      <c r="G358" s="8">
        <v>3243.8440071556352</v>
      </c>
      <c r="H358" s="8">
        <v>23638.775527728085</v>
      </c>
      <c r="I358" s="8">
        <v>0</v>
      </c>
      <c r="J358" s="8">
        <v>0</v>
      </c>
      <c r="K358" s="8">
        <f t="shared" ref="K358" si="288">K357/$F358</f>
        <v>23638.775527728085</v>
      </c>
    </row>
    <row r="359" spans="1:11" x14ac:dyDescent="0.2">
      <c r="A359" s="3" t="str">
        <f>A358</f>
        <v>1070</v>
      </c>
      <c r="B359" s="3" t="str">
        <f t="shared" ref="B359" si="289">B358</f>
        <v>EL PAHANOVER 28</v>
      </c>
      <c r="C359" s="6" t="str">
        <f t="shared" ref="C359" si="290">C358</f>
        <v xml:space="preserve">$ </v>
      </c>
      <c r="D359" s="6" t="s">
        <v>698</v>
      </c>
      <c r="E359" s="17"/>
      <c r="F359" s="17">
        <v>289</v>
      </c>
      <c r="G359" s="8">
        <v>3137.2124567474048</v>
      </c>
      <c r="H359" s="8">
        <v>22861.722352941175</v>
      </c>
      <c r="I359" s="8">
        <v>0</v>
      </c>
      <c r="J359" s="8">
        <v>0</v>
      </c>
      <c r="K359" s="8">
        <f t="shared" ref="K359" si="291">K357/$F359</f>
        <v>22861.722352941175</v>
      </c>
    </row>
    <row r="360" spans="1:11" s="19" customFormat="1" x14ac:dyDescent="0.2">
      <c r="A360" s="3" t="s">
        <v>127</v>
      </c>
      <c r="B360" s="3" t="s">
        <v>546</v>
      </c>
      <c r="C360" s="17" t="s">
        <v>200</v>
      </c>
      <c r="D360" s="2" t="s">
        <v>199</v>
      </c>
      <c r="E360" s="17"/>
      <c r="G360" s="18">
        <v>13.722555143986343</v>
      </c>
      <c r="H360" s="18">
        <v>100</v>
      </c>
      <c r="I360" s="18"/>
      <c r="J360" s="18"/>
      <c r="K360" s="18"/>
    </row>
    <row r="361" spans="1:11" x14ac:dyDescent="0.2">
      <c r="A361" s="3" t="s">
        <v>127</v>
      </c>
      <c r="B361" s="3" t="s">
        <v>546</v>
      </c>
      <c r="C361" s="6"/>
      <c r="D361" s="6"/>
      <c r="E361" s="17"/>
      <c r="G361" s="8"/>
      <c r="H361" s="8"/>
      <c r="I361" s="8"/>
      <c r="J361" s="8"/>
      <c r="K361" s="8"/>
    </row>
    <row r="362" spans="1:11" x14ac:dyDescent="0.2">
      <c r="A362" s="11" t="s">
        <v>55</v>
      </c>
      <c r="B362" s="11" t="s">
        <v>547</v>
      </c>
      <c r="C362" s="12"/>
      <c r="D362" s="7" t="s">
        <v>379</v>
      </c>
      <c r="E362" s="20" t="s">
        <v>381</v>
      </c>
      <c r="G362" s="13"/>
      <c r="H362" s="13"/>
      <c r="I362" s="13"/>
      <c r="J362" s="13"/>
      <c r="K362" s="13"/>
    </row>
    <row r="363" spans="1:11" s="16" customFormat="1" ht="15" x14ac:dyDescent="0.25">
      <c r="A363" s="3" t="s">
        <v>55</v>
      </c>
      <c r="B363" s="3" t="s">
        <v>547</v>
      </c>
      <c r="C363" s="14" t="s">
        <v>201</v>
      </c>
      <c r="D363" s="15" t="s">
        <v>202</v>
      </c>
      <c r="G363" s="1">
        <v>5378608.3899999997</v>
      </c>
      <c r="H363" s="1">
        <v>93807931.309999987</v>
      </c>
      <c r="I363" s="1">
        <v>0</v>
      </c>
      <c r="J363" s="1">
        <v>-1.862645149230957E-9</v>
      </c>
      <c r="K363" s="1">
        <f t="shared" ref="K363" si="292">SUM(H363:J363)</f>
        <v>93807931.309999987</v>
      </c>
    </row>
    <row r="364" spans="1:11" x14ac:dyDescent="0.2">
      <c r="A364" s="3" t="s">
        <v>55</v>
      </c>
      <c r="B364" s="3" t="s">
        <v>547</v>
      </c>
      <c r="C364" s="6" t="s">
        <v>201</v>
      </c>
      <c r="D364" s="6" t="s">
        <v>697</v>
      </c>
      <c r="E364" s="17"/>
      <c r="F364" s="17">
        <v>6393.1</v>
      </c>
      <c r="G364" s="8">
        <v>841.31460324412251</v>
      </c>
      <c r="H364" s="8">
        <v>14673.308928375902</v>
      </c>
      <c r="I364" s="8">
        <v>0</v>
      </c>
      <c r="J364" s="8">
        <v>-2.9135241889395709E-13</v>
      </c>
      <c r="K364" s="8">
        <f t="shared" ref="K364" si="293">K363/$F364</f>
        <v>14673.308928375902</v>
      </c>
    </row>
    <row r="365" spans="1:11" x14ac:dyDescent="0.2">
      <c r="A365" s="3" t="str">
        <f>A364</f>
        <v>1080</v>
      </c>
      <c r="B365" s="3" t="str">
        <f t="shared" ref="B365" si="294">B364</f>
        <v>EL PALEWIS-PALMER</v>
      </c>
      <c r="C365" s="6" t="str">
        <f t="shared" ref="C365" si="295">C364</f>
        <v xml:space="preserve">$ </v>
      </c>
      <c r="D365" s="6" t="s">
        <v>698</v>
      </c>
      <c r="E365" s="17"/>
      <c r="F365" s="17">
        <v>6648</v>
      </c>
      <c r="G365" s="8">
        <v>809.05661702767748</v>
      </c>
      <c r="H365" s="8">
        <v>14110.699655535498</v>
      </c>
      <c r="I365" s="8">
        <v>0</v>
      </c>
      <c r="J365" s="8">
        <v>-2.8018127996855552E-13</v>
      </c>
      <c r="K365" s="8">
        <f t="shared" ref="K365" si="296">K363/$F365</f>
        <v>14110.699655535498</v>
      </c>
    </row>
    <row r="366" spans="1:11" s="19" customFormat="1" x14ac:dyDescent="0.2">
      <c r="A366" s="3" t="s">
        <v>55</v>
      </c>
      <c r="B366" s="3" t="s">
        <v>547</v>
      </c>
      <c r="C366" s="17" t="s">
        <v>200</v>
      </c>
      <c r="D366" s="2" t="s">
        <v>199</v>
      </c>
      <c r="E366" s="17"/>
      <c r="G366" s="18">
        <v>5.7336392721695546</v>
      </c>
      <c r="H366" s="18">
        <v>100</v>
      </c>
      <c r="I366" s="18"/>
      <c r="J366" s="18"/>
      <c r="K366" s="18"/>
    </row>
    <row r="367" spans="1:11" x14ac:dyDescent="0.2">
      <c r="A367" s="3" t="s">
        <v>55</v>
      </c>
      <c r="B367" s="3" t="s">
        <v>547</v>
      </c>
      <c r="C367" s="6"/>
      <c r="D367" s="6"/>
      <c r="E367" s="17"/>
      <c r="G367" s="8"/>
      <c r="H367" s="8"/>
      <c r="I367" s="8"/>
      <c r="J367" s="8"/>
      <c r="K367" s="8"/>
    </row>
    <row r="368" spans="1:11" x14ac:dyDescent="0.2">
      <c r="A368" s="11" t="s">
        <v>4</v>
      </c>
      <c r="B368" s="11" t="s">
        <v>708</v>
      </c>
      <c r="C368" s="12"/>
      <c r="D368" s="7" t="s">
        <v>379</v>
      </c>
      <c r="E368" s="20" t="s">
        <v>709</v>
      </c>
      <c r="G368" s="13"/>
      <c r="H368" s="13"/>
      <c r="I368" s="13"/>
      <c r="J368" s="13"/>
      <c r="K368" s="13"/>
    </row>
    <row r="369" spans="1:11" s="16" customFormat="1" ht="15" x14ac:dyDescent="0.25">
      <c r="A369" s="3" t="s">
        <v>4</v>
      </c>
      <c r="B369" s="3" t="s">
        <v>708</v>
      </c>
      <c r="C369" s="14" t="s">
        <v>201</v>
      </c>
      <c r="D369" s="15" t="s">
        <v>202</v>
      </c>
      <c r="G369" s="1">
        <v>25363959.059999995</v>
      </c>
      <c r="H369" s="1">
        <v>340315810.80000001</v>
      </c>
      <c r="I369" s="1">
        <v>0</v>
      </c>
      <c r="J369" s="1">
        <v>1379431.0700000301</v>
      </c>
      <c r="K369" s="1">
        <f t="shared" ref="K369" si="297">SUM(H369:J369)</f>
        <v>341695241.87000006</v>
      </c>
    </row>
    <row r="370" spans="1:11" x14ac:dyDescent="0.2">
      <c r="A370" s="3" t="s">
        <v>4</v>
      </c>
      <c r="B370" s="3" t="s">
        <v>708</v>
      </c>
      <c r="C370" s="6" t="s">
        <v>201</v>
      </c>
      <c r="D370" s="6" t="s">
        <v>697</v>
      </c>
      <c r="E370" s="17"/>
      <c r="F370" s="17">
        <v>28969.599999999999</v>
      </c>
      <c r="G370" s="8">
        <v>875.53708232077747</v>
      </c>
      <c r="H370" s="8">
        <v>11747.342414116869</v>
      </c>
      <c r="I370" s="8">
        <v>0</v>
      </c>
      <c r="J370" s="8">
        <v>47.616503852315191</v>
      </c>
      <c r="K370" s="8">
        <f t="shared" ref="K370" si="298">K369/$F370</f>
        <v>11794.958917969185</v>
      </c>
    </row>
    <row r="371" spans="1:11" x14ac:dyDescent="0.2">
      <c r="A371" s="3" t="str">
        <f>A370</f>
        <v>1110</v>
      </c>
      <c r="B371" s="3" t="str">
        <f t="shared" ref="B371" si="299">B370</f>
        <v>EL PADISTRICT 49</v>
      </c>
      <c r="C371" s="6" t="str">
        <f t="shared" ref="C371" si="300">C370</f>
        <v xml:space="preserve">$ </v>
      </c>
      <c r="D371" s="6" t="s">
        <v>698</v>
      </c>
      <c r="E371" s="17"/>
      <c r="F371" s="17">
        <v>25616</v>
      </c>
      <c r="G371" s="8">
        <v>990.1608002810741</v>
      </c>
      <c r="H371" s="8">
        <v>13285.283057464085</v>
      </c>
      <c r="I371" s="8">
        <v>0</v>
      </c>
      <c r="J371" s="8">
        <v>53.850369690819413</v>
      </c>
      <c r="K371" s="8">
        <f t="shared" ref="K371" si="301">K369/$F371</f>
        <v>13339.133427154906</v>
      </c>
    </row>
    <row r="372" spans="1:11" s="19" customFormat="1" x14ac:dyDescent="0.2">
      <c r="A372" s="3" t="s">
        <v>4</v>
      </c>
      <c r="B372" s="3" t="s">
        <v>708</v>
      </c>
      <c r="C372" s="17" t="s">
        <v>200</v>
      </c>
      <c r="D372" s="2" t="s">
        <v>199</v>
      </c>
      <c r="E372" s="17"/>
      <c r="G372" s="18">
        <v>7.4530651398110104</v>
      </c>
      <c r="H372" s="18">
        <v>100</v>
      </c>
      <c r="I372" s="18"/>
      <c r="J372" s="18"/>
      <c r="K372" s="18"/>
    </row>
    <row r="373" spans="1:11" x14ac:dyDescent="0.2">
      <c r="A373" s="3" t="s">
        <v>4</v>
      </c>
      <c r="B373" s="3" t="s">
        <v>708</v>
      </c>
      <c r="C373" s="6"/>
      <c r="D373" s="6"/>
      <c r="E373" s="17"/>
      <c r="G373" s="8"/>
      <c r="H373" s="8"/>
      <c r="I373" s="8"/>
      <c r="J373" s="8"/>
      <c r="K373" s="8"/>
    </row>
    <row r="374" spans="1:11" x14ac:dyDescent="0.2">
      <c r="A374" s="11" t="s">
        <v>20</v>
      </c>
      <c r="B374" s="11" t="s">
        <v>548</v>
      </c>
      <c r="C374" s="12"/>
      <c r="D374" s="7" t="s">
        <v>379</v>
      </c>
      <c r="E374" s="20" t="s">
        <v>380</v>
      </c>
      <c r="G374" s="13"/>
      <c r="H374" s="13"/>
      <c r="I374" s="13"/>
      <c r="J374" s="13"/>
      <c r="K374" s="13"/>
    </row>
    <row r="375" spans="1:11" s="16" customFormat="1" ht="15" x14ac:dyDescent="0.25">
      <c r="A375" s="3" t="s">
        <v>20</v>
      </c>
      <c r="B375" s="3" t="s">
        <v>548</v>
      </c>
      <c r="C375" s="14" t="s">
        <v>201</v>
      </c>
      <c r="D375" s="15" t="s">
        <v>202</v>
      </c>
      <c r="G375" s="1">
        <v>84159.37</v>
      </c>
      <c r="H375" s="1">
        <v>3123227.3300000005</v>
      </c>
      <c r="I375" s="1">
        <v>0</v>
      </c>
      <c r="J375" s="1">
        <v>0</v>
      </c>
      <c r="K375" s="1">
        <f t="shared" ref="K375" si="302">SUM(H375:J375)</f>
        <v>3123227.3300000005</v>
      </c>
    </row>
    <row r="376" spans="1:11" x14ac:dyDescent="0.2">
      <c r="A376" s="3" t="s">
        <v>20</v>
      </c>
      <c r="B376" s="3" t="s">
        <v>548</v>
      </c>
      <c r="C376" s="6" t="s">
        <v>201</v>
      </c>
      <c r="D376" s="6" t="s">
        <v>697</v>
      </c>
      <c r="E376" s="17"/>
      <c r="F376" s="17">
        <v>149</v>
      </c>
      <c r="G376" s="8">
        <v>564.82798657718115</v>
      </c>
      <c r="H376" s="8">
        <v>20961.257248322152</v>
      </c>
      <c r="I376" s="8">
        <v>0</v>
      </c>
      <c r="J376" s="8">
        <v>0</v>
      </c>
      <c r="K376" s="8">
        <f t="shared" ref="K376" si="303">K375/$F376</f>
        <v>20961.257248322152</v>
      </c>
    </row>
    <row r="377" spans="1:11" x14ac:dyDescent="0.2">
      <c r="A377" s="3" t="str">
        <f>A376</f>
        <v>1120</v>
      </c>
      <c r="B377" s="3" t="str">
        <f t="shared" ref="B377" si="304">B376</f>
        <v>EL PAEDISON 54 JT</v>
      </c>
      <c r="C377" s="6" t="str">
        <f t="shared" ref="C377" si="305">C376</f>
        <v xml:space="preserve">$ </v>
      </c>
      <c r="D377" s="6" t="s">
        <v>698</v>
      </c>
      <c r="E377" s="17"/>
      <c r="F377" s="17">
        <v>94</v>
      </c>
      <c r="G377" s="8">
        <v>895.31244680851057</v>
      </c>
      <c r="H377" s="8">
        <v>33225.822659574471</v>
      </c>
      <c r="I377" s="8">
        <v>0</v>
      </c>
      <c r="J377" s="8">
        <v>0</v>
      </c>
      <c r="K377" s="8">
        <f t="shared" ref="K377" si="306">K375/$F377</f>
        <v>33225.822659574471</v>
      </c>
    </row>
    <row r="378" spans="1:11" s="19" customFormat="1" x14ac:dyDescent="0.2">
      <c r="A378" s="3" t="s">
        <v>20</v>
      </c>
      <c r="B378" s="3" t="s">
        <v>548</v>
      </c>
      <c r="C378" s="17" t="s">
        <v>200</v>
      </c>
      <c r="D378" s="2" t="s">
        <v>199</v>
      </c>
      <c r="E378" s="17"/>
      <c r="G378" s="18">
        <v>2.6946283798048083</v>
      </c>
      <c r="H378" s="18">
        <v>100</v>
      </c>
      <c r="I378" s="18"/>
      <c r="J378" s="18"/>
      <c r="K378" s="18"/>
    </row>
    <row r="379" spans="1:11" x14ac:dyDescent="0.2">
      <c r="A379" s="3" t="s">
        <v>20</v>
      </c>
      <c r="B379" s="3" t="s">
        <v>548</v>
      </c>
      <c r="C379" s="6"/>
      <c r="D379" s="6"/>
      <c r="E379" s="17"/>
      <c r="G379" s="8"/>
      <c r="H379" s="8"/>
      <c r="I379" s="8"/>
      <c r="J379" s="8"/>
      <c r="K379" s="8"/>
    </row>
    <row r="380" spans="1:11" x14ac:dyDescent="0.2">
      <c r="A380" s="11" t="s">
        <v>83</v>
      </c>
      <c r="B380" s="11" t="s">
        <v>549</v>
      </c>
      <c r="C380" s="12"/>
      <c r="D380" s="7" t="s">
        <v>379</v>
      </c>
      <c r="E380" s="20" t="s">
        <v>378</v>
      </c>
      <c r="G380" s="13"/>
      <c r="H380" s="13"/>
      <c r="I380" s="13"/>
      <c r="J380" s="13"/>
      <c r="K380" s="13"/>
    </row>
    <row r="381" spans="1:11" s="16" customFormat="1" ht="15" x14ac:dyDescent="0.25">
      <c r="A381" s="3" t="s">
        <v>83</v>
      </c>
      <c r="B381" s="3" t="s">
        <v>549</v>
      </c>
      <c r="C381" s="14" t="s">
        <v>201</v>
      </c>
      <c r="D381" s="15" t="s">
        <v>202</v>
      </c>
      <c r="G381" s="1">
        <v>686759.65</v>
      </c>
      <c r="H381" s="1">
        <v>5938392.5199999996</v>
      </c>
      <c r="I381" s="1">
        <v>0</v>
      </c>
      <c r="J381" s="1">
        <v>237725</v>
      </c>
      <c r="K381" s="1">
        <f t="shared" ref="K381" si="307">SUM(H381:J381)</f>
        <v>6176117.5199999996</v>
      </c>
    </row>
    <row r="382" spans="1:11" x14ac:dyDescent="0.2">
      <c r="A382" s="3" t="s">
        <v>83</v>
      </c>
      <c r="B382" s="3" t="s">
        <v>549</v>
      </c>
      <c r="C382" s="6" t="s">
        <v>201</v>
      </c>
      <c r="D382" s="6" t="s">
        <v>697</v>
      </c>
      <c r="E382" s="17"/>
      <c r="F382" s="17">
        <v>318</v>
      </c>
      <c r="G382" s="8">
        <v>2159.6215408805033</v>
      </c>
      <c r="H382" s="8">
        <v>18674.190314465406</v>
      </c>
      <c r="I382" s="8">
        <v>0</v>
      </c>
      <c r="J382" s="8">
        <v>747.56289308176099</v>
      </c>
      <c r="K382" s="8">
        <f t="shared" ref="K382" si="308">K381/$F382</f>
        <v>19421.753207547168</v>
      </c>
    </row>
    <row r="383" spans="1:11" x14ac:dyDescent="0.2">
      <c r="A383" s="3" t="str">
        <f>A382</f>
        <v>1130</v>
      </c>
      <c r="B383" s="3" t="str">
        <f t="shared" ref="B383" si="309">B382</f>
        <v xml:space="preserve">EL PAMIAMI/YODER </v>
      </c>
      <c r="C383" s="6" t="str">
        <f t="shared" ref="C383" si="310">C382</f>
        <v xml:space="preserve">$ </v>
      </c>
      <c r="D383" s="6" t="s">
        <v>698</v>
      </c>
      <c r="E383" s="17"/>
      <c r="F383" s="17">
        <v>340</v>
      </c>
      <c r="G383" s="8">
        <v>2019.8813235294119</v>
      </c>
      <c r="H383" s="8">
        <v>17465.860352941174</v>
      </c>
      <c r="I383" s="8">
        <v>0</v>
      </c>
      <c r="J383" s="8">
        <v>699.19117647058829</v>
      </c>
      <c r="K383" s="8">
        <f t="shared" ref="K383" si="311">K381/$F383</f>
        <v>18165.051529411765</v>
      </c>
    </row>
    <row r="384" spans="1:11" s="19" customFormat="1" x14ac:dyDescent="0.2">
      <c r="A384" s="3" t="s">
        <v>83</v>
      </c>
      <c r="B384" s="3" t="s">
        <v>549</v>
      </c>
      <c r="C384" s="17" t="s">
        <v>200</v>
      </c>
      <c r="D384" s="2" t="s">
        <v>199</v>
      </c>
      <c r="E384" s="17"/>
      <c r="G384" s="18">
        <v>11.564739913824356</v>
      </c>
      <c r="H384" s="18">
        <v>100</v>
      </c>
      <c r="I384" s="18"/>
      <c r="J384" s="18"/>
      <c r="K384" s="18"/>
    </row>
    <row r="385" spans="1:11" x14ac:dyDescent="0.2">
      <c r="A385" s="3" t="s">
        <v>83</v>
      </c>
      <c r="B385" s="3" t="s">
        <v>549</v>
      </c>
      <c r="C385" s="6"/>
      <c r="D385" s="6"/>
      <c r="E385" s="17"/>
      <c r="G385" s="8"/>
      <c r="H385" s="8"/>
      <c r="I385" s="8"/>
      <c r="J385" s="8"/>
      <c r="K385" s="8"/>
    </row>
    <row r="386" spans="1:11" x14ac:dyDescent="0.2">
      <c r="A386" s="11" t="s">
        <v>21</v>
      </c>
      <c r="B386" s="11" t="s">
        <v>550</v>
      </c>
      <c r="C386" s="12"/>
      <c r="D386" s="7" t="s">
        <v>376</v>
      </c>
      <c r="E386" s="20" t="s">
        <v>377</v>
      </c>
      <c r="G386" s="13"/>
      <c r="H386" s="13"/>
      <c r="I386" s="13"/>
      <c r="J386" s="13"/>
      <c r="K386" s="13"/>
    </row>
    <row r="387" spans="1:11" s="16" customFormat="1" ht="15" x14ac:dyDescent="0.25">
      <c r="A387" s="3" t="s">
        <v>21</v>
      </c>
      <c r="B387" s="3" t="s">
        <v>550</v>
      </c>
      <c r="C387" s="14" t="s">
        <v>201</v>
      </c>
      <c r="D387" s="15" t="s">
        <v>202</v>
      </c>
      <c r="G387" s="1">
        <v>9681863.9600000009</v>
      </c>
      <c r="H387" s="1">
        <v>58255616.609999999</v>
      </c>
      <c r="I387" s="1">
        <v>4819235</v>
      </c>
      <c r="J387" s="1">
        <v>3814784.9999999995</v>
      </c>
      <c r="K387" s="1">
        <f t="shared" ref="K387" si="312">SUM(H387:J387)</f>
        <v>66889636.609999999</v>
      </c>
    </row>
    <row r="388" spans="1:11" x14ac:dyDescent="0.2">
      <c r="A388" s="3" t="s">
        <v>21</v>
      </c>
      <c r="B388" s="3" t="s">
        <v>550</v>
      </c>
      <c r="C388" s="6" t="s">
        <v>201</v>
      </c>
      <c r="D388" s="6" t="s">
        <v>697</v>
      </c>
      <c r="E388" s="17"/>
      <c r="F388" s="17">
        <v>3522.6</v>
      </c>
      <c r="G388" s="8">
        <v>2748.4993924941809</v>
      </c>
      <c r="H388" s="8">
        <v>16537.675753704651</v>
      </c>
      <c r="I388" s="8">
        <v>1368.0903310055073</v>
      </c>
      <c r="J388" s="8">
        <v>1082.9458354624423</v>
      </c>
      <c r="K388" s="8">
        <f t="shared" ref="K388" si="313">K387/$F388</f>
        <v>18988.711920172602</v>
      </c>
    </row>
    <row r="389" spans="1:11" x14ac:dyDescent="0.2">
      <c r="A389" s="3" t="str">
        <f>A388</f>
        <v>1140</v>
      </c>
      <c r="B389" s="3" t="str">
        <f t="shared" ref="B389" si="314">B388</f>
        <v>FREMOCANON CITY R</v>
      </c>
      <c r="C389" s="6" t="str">
        <f t="shared" ref="C389" si="315">C388</f>
        <v xml:space="preserve">$ </v>
      </c>
      <c r="D389" s="6" t="s">
        <v>698</v>
      </c>
      <c r="E389" s="17"/>
      <c r="F389" s="17">
        <v>3308</v>
      </c>
      <c r="G389" s="8">
        <v>2926.8028899637247</v>
      </c>
      <c r="H389" s="8">
        <v>17610.524972793228</v>
      </c>
      <c r="I389" s="8">
        <v>1456.8425030229746</v>
      </c>
      <c r="J389" s="8">
        <v>1153.1998186215235</v>
      </c>
      <c r="K389" s="8">
        <f t="shared" ref="K389" si="316">K387/$F389</f>
        <v>20220.567294437726</v>
      </c>
    </row>
    <row r="390" spans="1:11" s="19" customFormat="1" x14ac:dyDescent="0.2">
      <c r="A390" s="3" t="s">
        <v>21</v>
      </c>
      <c r="B390" s="3" t="s">
        <v>550</v>
      </c>
      <c r="C390" s="17" t="s">
        <v>200</v>
      </c>
      <c r="D390" s="2" t="s">
        <v>199</v>
      </c>
      <c r="E390" s="17"/>
      <c r="G390" s="18">
        <v>16.619623176965977</v>
      </c>
      <c r="H390" s="18">
        <v>100</v>
      </c>
      <c r="I390" s="18"/>
      <c r="J390" s="18"/>
      <c r="K390" s="18"/>
    </row>
    <row r="391" spans="1:11" x14ac:dyDescent="0.2">
      <c r="A391" s="3" t="s">
        <v>21</v>
      </c>
      <c r="B391" s="3" t="s">
        <v>550</v>
      </c>
      <c r="C391" s="6"/>
      <c r="D391" s="6"/>
      <c r="E391" s="17"/>
      <c r="G391" s="8"/>
      <c r="H391" s="8"/>
      <c r="I391" s="8"/>
      <c r="J391" s="8"/>
      <c r="K391" s="8"/>
    </row>
    <row r="392" spans="1:11" x14ac:dyDescent="0.2">
      <c r="A392" s="11" t="s">
        <v>110</v>
      </c>
      <c r="B392" s="11" t="s">
        <v>551</v>
      </c>
      <c r="C392" s="12"/>
      <c r="D392" s="7" t="s">
        <v>376</v>
      </c>
      <c r="E392" s="20" t="s">
        <v>710</v>
      </c>
      <c r="G392" s="13"/>
      <c r="H392" s="13"/>
      <c r="I392" s="13"/>
      <c r="J392" s="13"/>
      <c r="K392" s="13"/>
    </row>
    <row r="393" spans="1:11" s="16" customFormat="1" ht="15" x14ac:dyDescent="0.25">
      <c r="A393" s="3" t="s">
        <v>110</v>
      </c>
      <c r="B393" s="3" t="s">
        <v>551</v>
      </c>
      <c r="C393" s="14" t="s">
        <v>201</v>
      </c>
      <c r="D393" s="15" t="s">
        <v>202</v>
      </c>
      <c r="G393" s="1">
        <v>3563455.5599999996</v>
      </c>
      <c r="H393" s="1">
        <v>25739182.960000001</v>
      </c>
      <c r="I393" s="1">
        <v>28664533.449999999</v>
      </c>
      <c r="J393" s="1">
        <v>0</v>
      </c>
      <c r="K393" s="1">
        <f t="shared" ref="K393" si="317">SUM(H393:J393)</f>
        <v>54403716.409999996</v>
      </c>
    </row>
    <row r="394" spans="1:11" x14ac:dyDescent="0.2">
      <c r="A394" s="3" t="s">
        <v>110</v>
      </c>
      <c r="B394" s="3" t="s">
        <v>551</v>
      </c>
      <c r="C394" s="6" t="s">
        <v>201</v>
      </c>
      <c r="D394" s="6" t="s">
        <v>697</v>
      </c>
      <c r="E394" s="17"/>
      <c r="F394" s="17">
        <v>1363</v>
      </c>
      <c r="G394" s="8">
        <v>2614.4208070432865</v>
      </c>
      <c r="H394" s="8">
        <v>18884.213470286133</v>
      </c>
      <c r="I394" s="8">
        <v>21030.47208363903</v>
      </c>
      <c r="J394" s="8">
        <v>0</v>
      </c>
      <c r="K394" s="8">
        <f t="shared" ref="K394" si="318">K393/$F394</f>
        <v>39914.685553925163</v>
      </c>
    </row>
    <row r="395" spans="1:11" x14ac:dyDescent="0.2">
      <c r="A395" s="3" t="str">
        <f>A394</f>
        <v>1150</v>
      </c>
      <c r="B395" s="3" t="str">
        <f t="shared" ref="B395" si="319">B394</f>
        <v>FREMOFLORENCE RE-</v>
      </c>
      <c r="C395" s="6" t="str">
        <f t="shared" ref="C395" si="320">C394</f>
        <v xml:space="preserve">$ </v>
      </c>
      <c r="D395" s="6" t="s">
        <v>698</v>
      </c>
      <c r="E395" s="17"/>
      <c r="F395" s="17">
        <v>1394</v>
      </c>
      <c r="G395" s="8">
        <v>2556.2808895265421</v>
      </c>
      <c r="H395" s="8">
        <v>18464.263242467718</v>
      </c>
      <c r="I395" s="8">
        <v>20562.79300573888</v>
      </c>
      <c r="J395" s="8">
        <v>0</v>
      </c>
      <c r="K395" s="8">
        <f t="shared" ref="K395" si="321">K393/$F395</f>
        <v>39027.056248206594</v>
      </c>
    </row>
    <row r="396" spans="1:11" s="19" customFormat="1" x14ac:dyDescent="0.2">
      <c r="A396" s="3" t="s">
        <v>110</v>
      </c>
      <c r="B396" s="3" t="s">
        <v>551</v>
      </c>
      <c r="C396" s="17" t="s">
        <v>200</v>
      </c>
      <c r="D396" s="2" t="s">
        <v>199</v>
      </c>
      <c r="E396" s="17"/>
      <c r="G396" s="18">
        <v>13.844478146558851</v>
      </c>
      <c r="H396" s="18">
        <v>100</v>
      </c>
      <c r="I396" s="18"/>
      <c r="J396" s="18"/>
      <c r="K396" s="18"/>
    </row>
    <row r="397" spans="1:11" x14ac:dyDescent="0.2">
      <c r="A397" s="3" t="s">
        <v>110</v>
      </c>
      <c r="B397" s="3" t="s">
        <v>551</v>
      </c>
      <c r="C397" s="6"/>
      <c r="D397" s="6"/>
      <c r="E397" s="17"/>
      <c r="G397" s="8"/>
      <c r="H397" s="8"/>
      <c r="I397" s="8"/>
      <c r="J397" s="8"/>
      <c r="K397" s="8"/>
    </row>
    <row r="398" spans="1:11" x14ac:dyDescent="0.2">
      <c r="A398" s="11" t="s">
        <v>141</v>
      </c>
      <c r="B398" s="11" t="s">
        <v>552</v>
      </c>
      <c r="C398" s="12"/>
      <c r="D398" s="7" t="s">
        <v>376</v>
      </c>
      <c r="E398" s="20" t="s">
        <v>375</v>
      </c>
      <c r="G398" s="13"/>
      <c r="H398" s="13"/>
      <c r="I398" s="13"/>
      <c r="J398" s="13"/>
      <c r="K398" s="13"/>
    </row>
    <row r="399" spans="1:11" s="16" customFormat="1" ht="15" x14ac:dyDescent="0.25">
      <c r="A399" s="3" t="s">
        <v>141</v>
      </c>
      <c r="B399" s="3" t="s">
        <v>552</v>
      </c>
      <c r="C399" s="14" t="s">
        <v>201</v>
      </c>
      <c r="D399" s="15" t="s">
        <v>202</v>
      </c>
      <c r="G399" s="1">
        <v>549042.56999999995</v>
      </c>
      <c r="H399" s="1">
        <v>6345789.6499999994</v>
      </c>
      <c r="I399" s="1">
        <v>0</v>
      </c>
      <c r="J399" s="1">
        <v>0</v>
      </c>
      <c r="K399" s="1">
        <f t="shared" ref="K399" si="322">SUM(H399:J399)</f>
        <v>6345789.6499999994</v>
      </c>
    </row>
    <row r="400" spans="1:11" x14ac:dyDescent="0.2">
      <c r="A400" s="3" t="s">
        <v>141</v>
      </c>
      <c r="B400" s="3" t="s">
        <v>552</v>
      </c>
      <c r="C400" s="6" t="s">
        <v>201</v>
      </c>
      <c r="D400" s="6" t="s">
        <v>697</v>
      </c>
      <c r="E400" s="17"/>
      <c r="F400" s="17">
        <v>199.4</v>
      </c>
      <c r="G400" s="8">
        <v>2753.4732698094281</v>
      </c>
      <c r="H400" s="8">
        <v>31824.421514543628</v>
      </c>
      <c r="I400" s="8">
        <v>0</v>
      </c>
      <c r="J400" s="8">
        <v>0</v>
      </c>
      <c r="K400" s="8">
        <f t="shared" ref="K400" si="323">K399/$F400</f>
        <v>31824.421514543628</v>
      </c>
    </row>
    <row r="401" spans="1:11" x14ac:dyDescent="0.2">
      <c r="A401" s="3" t="str">
        <f>A400</f>
        <v>1160</v>
      </c>
      <c r="B401" s="3" t="str">
        <f t="shared" ref="B401" si="324">B400</f>
        <v>FREMOCOTOPAXI RE-</v>
      </c>
      <c r="C401" s="6" t="str">
        <f t="shared" ref="C401" si="325">C400</f>
        <v xml:space="preserve">$ </v>
      </c>
      <c r="D401" s="6" t="s">
        <v>698</v>
      </c>
      <c r="E401" s="17"/>
      <c r="F401" s="17">
        <v>190</v>
      </c>
      <c r="G401" s="8">
        <v>2889.6977368421049</v>
      </c>
      <c r="H401" s="8">
        <v>33398.89289473684</v>
      </c>
      <c r="I401" s="8">
        <v>0</v>
      </c>
      <c r="J401" s="8">
        <v>0</v>
      </c>
      <c r="K401" s="8">
        <f t="shared" ref="K401" si="326">K399/$F401</f>
        <v>33398.89289473684</v>
      </c>
    </row>
    <row r="402" spans="1:11" s="19" customFormat="1" x14ac:dyDescent="0.2">
      <c r="A402" s="3" t="s">
        <v>141</v>
      </c>
      <c r="B402" s="3" t="s">
        <v>552</v>
      </c>
      <c r="C402" s="17" t="s">
        <v>200</v>
      </c>
      <c r="D402" s="2" t="s">
        <v>199</v>
      </c>
      <c r="E402" s="17"/>
      <c r="G402" s="18">
        <v>8.6520764204656544</v>
      </c>
      <c r="H402" s="18">
        <v>100</v>
      </c>
      <c r="I402" s="18"/>
      <c r="J402" s="18"/>
      <c r="K402" s="18"/>
    </row>
    <row r="403" spans="1:11" x14ac:dyDescent="0.2">
      <c r="A403" s="3" t="s">
        <v>141</v>
      </c>
      <c r="B403" s="3" t="s">
        <v>552</v>
      </c>
      <c r="C403" s="6"/>
      <c r="D403" s="6"/>
      <c r="E403" s="17"/>
      <c r="G403" s="8"/>
      <c r="H403" s="8"/>
      <c r="I403" s="8"/>
      <c r="J403" s="8"/>
      <c r="K403" s="8"/>
    </row>
    <row r="404" spans="1:11" x14ac:dyDescent="0.2">
      <c r="A404" s="11" t="s">
        <v>144</v>
      </c>
      <c r="B404" s="11" t="s">
        <v>553</v>
      </c>
      <c r="C404" s="12"/>
      <c r="D404" s="7" t="s">
        <v>372</v>
      </c>
      <c r="E404" s="20" t="s">
        <v>374</v>
      </c>
      <c r="G404" s="13"/>
      <c r="H404" s="13"/>
      <c r="I404" s="13"/>
      <c r="J404" s="13"/>
      <c r="K404" s="13"/>
    </row>
    <row r="405" spans="1:11" s="16" customFormat="1" ht="15" x14ac:dyDescent="0.25">
      <c r="A405" s="3" t="s">
        <v>144</v>
      </c>
      <c r="B405" s="3" t="s">
        <v>553</v>
      </c>
      <c r="C405" s="14" t="s">
        <v>201</v>
      </c>
      <c r="D405" s="15" t="s">
        <v>202</v>
      </c>
      <c r="G405" s="1">
        <v>9205002.3999999966</v>
      </c>
      <c r="H405" s="1">
        <v>118799066.08999999</v>
      </c>
      <c r="I405" s="1">
        <v>0</v>
      </c>
      <c r="J405" s="1">
        <v>17306712.449999999</v>
      </c>
      <c r="K405" s="1">
        <f t="shared" ref="K405" si="327">SUM(H405:J405)</f>
        <v>136105778.53999999</v>
      </c>
    </row>
    <row r="406" spans="1:11" x14ac:dyDescent="0.2">
      <c r="A406" s="3" t="s">
        <v>144</v>
      </c>
      <c r="B406" s="3" t="s">
        <v>553</v>
      </c>
      <c r="C406" s="6" t="s">
        <v>201</v>
      </c>
      <c r="D406" s="6" t="s">
        <v>697</v>
      </c>
      <c r="E406" s="17"/>
      <c r="F406" s="17">
        <v>5845.6</v>
      </c>
      <c r="G406" s="8">
        <v>1574.6890652798679</v>
      </c>
      <c r="H406" s="8">
        <v>20322.818203435058</v>
      </c>
      <c r="I406" s="8">
        <v>0</v>
      </c>
      <c r="J406" s="8">
        <v>2960.6391901601201</v>
      </c>
      <c r="K406" s="8">
        <f t="shared" ref="K406" si="328">K405/$F406</f>
        <v>23283.457393595181</v>
      </c>
    </row>
    <row r="407" spans="1:11" x14ac:dyDescent="0.2">
      <c r="A407" s="3" t="str">
        <f>A406</f>
        <v>1180</v>
      </c>
      <c r="B407" s="3" t="str">
        <f t="shared" ref="B407" si="329">B406</f>
        <v>GARFIROARING FORK</v>
      </c>
      <c r="C407" s="6" t="str">
        <f t="shared" ref="C407" si="330">C406</f>
        <v xml:space="preserve">$ </v>
      </c>
      <c r="D407" s="6" t="s">
        <v>698</v>
      </c>
      <c r="E407" s="17"/>
      <c r="F407" s="17">
        <v>5772</v>
      </c>
      <c r="G407" s="8">
        <v>1594.7682605682601</v>
      </c>
      <c r="H407" s="8">
        <v>20581.958782051279</v>
      </c>
      <c r="I407" s="8">
        <v>0</v>
      </c>
      <c r="J407" s="8">
        <v>2998.3909303534301</v>
      </c>
      <c r="K407" s="8">
        <f t="shared" ref="K407" si="331">K405/$F407</f>
        <v>23580.34971240471</v>
      </c>
    </row>
    <row r="408" spans="1:11" s="19" customFormat="1" x14ac:dyDescent="0.2">
      <c r="A408" s="3" t="s">
        <v>144</v>
      </c>
      <c r="B408" s="3" t="s">
        <v>553</v>
      </c>
      <c r="C408" s="17" t="s">
        <v>200</v>
      </c>
      <c r="D408" s="2" t="s">
        <v>199</v>
      </c>
      <c r="E408" s="17"/>
      <c r="G408" s="18">
        <v>7.7483794300423678</v>
      </c>
      <c r="H408" s="18">
        <v>100</v>
      </c>
      <c r="I408" s="18"/>
      <c r="J408" s="18"/>
      <c r="K408" s="18"/>
    </row>
    <row r="409" spans="1:11" x14ac:dyDescent="0.2">
      <c r="A409" s="3" t="s">
        <v>144</v>
      </c>
      <c r="B409" s="3" t="s">
        <v>553</v>
      </c>
      <c r="C409" s="6"/>
      <c r="D409" s="6"/>
      <c r="E409" s="17"/>
      <c r="G409" s="8"/>
      <c r="H409" s="8"/>
      <c r="I409" s="8"/>
      <c r="J409" s="8"/>
      <c r="K409" s="8"/>
    </row>
    <row r="410" spans="1:11" x14ac:dyDescent="0.2">
      <c r="A410" s="11" t="s">
        <v>57</v>
      </c>
      <c r="B410" s="11" t="s">
        <v>554</v>
      </c>
      <c r="C410" s="12"/>
      <c r="D410" s="7" t="s">
        <v>372</v>
      </c>
      <c r="E410" s="20" t="s">
        <v>373</v>
      </c>
      <c r="G410" s="13"/>
      <c r="H410" s="13"/>
      <c r="I410" s="13"/>
      <c r="J410" s="13"/>
      <c r="K410" s="13"/>
    </row>
    <row r="411" spans="1:11" s="16" customFormat="1" ht="15" x14ac:dyDescent="0.25">
      <c r="A411" s="3" t="s">
        <v>57</v>
      </c>
      <c r="B411" s="3" t="s">
        <v>554</v>
      </c>
      <c r="C411" s="14" t="s">
        <v>201</v>
      </c>
      <c r="D411" s="15" t="s">
        <v>202</v>
      </c>
      <c r="G411" s="1">
        <v>6885068.9100000011</v>
      </c>
      <c r="H411" s="1">
        <v>78723231.25</v>
      </c>
      <c r="I411" s="1">
        <v>0</v>
      </c>
      <c r="J411" s="1">
        <v>15981467.67</v>
      </c>
      <c r="K411" s="1">
        <f t="shared" ref="K411" si="332">SUM(H411:J411)</f>
        <v>94704698.920000002</v>
      </c>
    </row>
    <row r="412" spans="1:11" x14ac:dyDescent="0.2">
      <c r="A412" s="3" t="s">
        <v>57</v>
      </c>
      <c r="B412" s="3" t="s">
        <v>554</v>
      </c>
      <c r="C412" s="6" t="s">
        <v>201</v>
      </c>
      <c r="D412" s="6" t="s">
        <v>697</v>
      </c>
      <c r="E412" s="17"/>
      <c r="F412" s="17">
        <v>4664.3999999999996</v>
      </c>
      <c r="G412" s="8">
        <v>1476.0888667352717</v>
      </c>
      <c r="H412" s="8">
        <v>16877.461463425094</v>
      </c>
      <c r="I412" s="8">
        <v>0</v>
      </c>
      <c r="J412" s="8">
        <v>3426.2644005659895</v>
      </c>
      <c r="K412" s="8">
        <f t="shared" ref="K412" si="333">K411/$F412</f>
        <v>20303.725863991083</v>
      </c>
    </row>
    <row r="413" spans="1:11" x14ac:dyDescent="0.2">
      <c r="A413" s="3" t="str">
        <f>A412</f>
        <v>1195</v>
      </c>
      <c r="B413" s="3" t="str">
        <f t="shared" ref="B413" si="334">B412</f>
        <v>GARFIGARFIELD RE-</v>
      </c>
      <c r="C413" s="6" t="str">
        <f t="shared" ref="C413" si="335">C412</f>
        <v xml:space="preserve">$ </v>
      </c>
      <c r="D413" s="6" t="s">
        <v>698</v>
      </c>
      <c r="E413" s="17"/>
      <c r="F413" s="17">
        <v>4662</v>
      </c>
      <c r="G413" s="8">
        <v>1476.8487580437584</v>
      </c>
      <c r="H413" s="8">
        <v>16886.149989274989</v>
      </c>
      <c r="I413" s="8">
        <v>0</v>
      </c>
      <c r="J413" s="8">
        <v>3428.0282432432432</v>
      </c>
      <c r="K413" s="8">
        <f t="shared" ref="K413" si="336">K411/$F413</f>
        <v>20314.178232518232</v>
      </c>
    </row>
    <row r="414" spans="1:11" s="19" customFormat="1" x14ac:dyDescent="0.2">
      <c r="A414" s="3" t="s">
        <v>57</v>
      </c>
      <c r="B414" s="3" t="s">
        <v>554</v>
      </c>
      <c r="C414" s="17" t="s">
        <v>200</v>
      </c>
      <c r="D414" s="2" t="s">
        <v>199</v>
      </c>
      <c r="E414" s="17"/>
      <c r="G414" s="18">
        <v>8.745917565470867</v>
      </c>
      <c r="H414" s="18">
        <v>100</v>
      </c>
      <c r="I414" s="18"/>
      <c r="J414" s="18"/>
      <c r="K414" s="18"/>
    </row>
    <row r="415" spans="1:11" x14ac:dyDescent="0.2">
      <c r="A415" s="3" t="s">
        <v>57</v>
      </c>
      <c r="B415" s="3" t="s">
        <v>554</v>
      </c>
      <c r="C415" s="6"/>
      <c r="D415" s="6"/>
      <c r="E415" s="17"/>
      <c r="G415" s="8"/>
      <c r="H415" s="8"/>
      <c r="I415" s="8"/>
      <c r="J415" s="8"/>
      <c r="K415" s="8"/>
    </row>
    <row r="416" spans="1:11" x14ac:dyDescent="0.2">
      <c r="A416" s="11" t="s">
        <v>53</v>
      </c>
      <c r="B416" s="11" t="s">
        <v>555</v>
      </c>
      <c r="C416" s="12"/>
      <c r="D416" s="7" t="s">
        <v>372</v>
      </c>
      <c r="E416" s="20" t="s">
        <v>371</v>
      </c>
      <c r="G416" s="13"/>
      <c r="H416" s="13"/>
      <c r="I416" s="13"/>
      <c r="J416" s="13"/>
      <c r="K416" s="13"/>
    </row>
    <row r="417" spans="1:11" s="16" customFormat="1" ht="15" x14ac:dyDescent="0.25">
      <c r="A417" s="3" t="s">
        <v>53</v>
      </c>
      <c r="B417" s="3" t="s">
        <v>555</v>
      </c>
      <c r="C417" s="14" t="s">
        <v>201</v>
      </c>
      <c r="D417" s="15" t="s">
        <v>202</v>
      </c>
      <c r="G417" s="1">
        <v>2384862.62</v>
      </c>
      <c r="H417" s="1">
        <v>27095915.700000003</v>
      </c>
      <c r="I417" s="1">
        <v>0</v>
      </c>
      <c r="J417" s="1">
        <v>0</v>
      </c>
      <c r="K417" s="1">
        <f t="shared" ref="K417" si="337">SUM(H417:J417)</f>
        <v>27095915.700000003</v>
      </c>
    </row>
    <row r="418" spans="1:11" x14ac:dyDescent="0.2">
      <c r="A418" s="3" t="s">
        <v>53</v>
      </c>
      <c r="B418" s="3" t="s">
        <v>555</v>
      </c>
      <c r="C418" s="6" t="s">
        <v>201</v>
      </c>
      <c r="D418" s="6" t="s">
        <v>697</v>
      </c>
      <c r="E418" s="17"/>
      <c r="F418" s="17">
        <v>1196.3</v>
      </c>
      <c r="G418" s="8">
        <v>1993.5322410766532</v>
      </c>
      <c r="H418" s="8">
        <v>22649.766530134584</v>
      </c>
      <c r="I418" s="8">
        <v>0</v>
      </c>
      <c r="J418" s="8">
        <v>0</v>
      </c>
      <c r="K418" s="8">
        <f t="shared" ref="K418" si="338">K417/$F418</f>
        <v>22649.766530134584</v>
      </c>
    </row>
    <row r="419" spans="1:11" x14ac:dyDescent="0.2">
      <c r="A419" s="3" t="str">
        <f>A418</f>
        <v>1220</v>
      </c>
      <c r="B419" s="3" t="str">
        <f t="shared" ref="B419" si="339">B418</f>
        <v>GARFIGARFIELD 16</v>
      </c>
      <c r="C419" s="6" t="str">
        <f t="shared" ref="C419" si="340">C418</f>
        <v xml:space="preserve">$ </v>
      </c>
      <c r="D419" s="6" t="s">
        <v>698</v>
      </c>
      <c r="E419" s="17"/>
      <c r="F419" s="17">
        <v>1198</v>
      </c>
      <c r="G419" s="8">
        <v>1990.7033555926546</v>
      </c>
      <c r="H419" s="8">
        <v>22617.625792988318</v>
      </c>
      <c r="I419" s="8">
        <v>0</v>
      </c>
      <c r="J419" s="8">
        <v>0</v>
      </c>
      <c r="K419" s="8">
        <f t="shared" ref="K419" si="341">K417/$F419</f>
        <v>22617.625792988318</v>
      </c>
    </row>
    <row r="420" spans="1:11" s="19" customFormat="1" x14ac:dyDescent="0.2">
      <c r="A420" s="3" t="s">
        <v>53</v>
      </c>
      <c r="B420" s="3" t="s">
        <v>555</v>
      </c>
      <c r="C420" s="17" t="s">
        <v>200</v>
      </c>
      <c r="D420" s="2" t="s">
        <v>199</v>
      </c>
      <c r="E420" s="17"/>
      <c r="G420" s="18">
        <v>8.8015575720144419</v>
      </c>
      <c r="H420" s="18">
        <v>100</v>
      </c>
      <c r="I420" s="18"/>
      <c r="J420" s="18"/>
      <c r="K420" s="18"/>
    </row>
    <row r="421" spans="1:11" x14ac:dyDescent="0.2">
      <c r="A421" s="3" t="s">
        <v>53</v>
      </c>
      <c r="B421" s="3" t="s">
        <v>555</v>
      </c>
      <c r="C421" s="6"/>
      <c r="D421" s="6"/>
      <c r="E421" s="17"/>
      <c r="G421" s="8"/>
      <c r="H421" s="8"/>
      <c r="I421" s="8"/>
      <c r="J421" s="8"/>
      <c r="K421" s="8"/>
    </row>
    <row r="422" spans="1:11" x14ac:dyDescent="0.2">
      <c r="A422" s="11" t="s">
        <v>184</v>
      </c>
      <c r="B422" s="11" t="s">
        <v>556</v>
      </c>
      <c r="C422" s="12"/>
      <c r="D422" s="7" t="s">
        <v>370</v>
      </c>
      <c r="E422" s="20" t="s">
        <v>369</v>
      </c>
      <c r="G422" s="13"/>
      <c r="H422" s="13"/>
      <c r="I422" s="13"/>
      <c r="J422" s="13"/>
      <c r="K422" s="13"/>
    </row>
    <row r="423" spans="1:11" s="16" customFormat="1" ht="15" x14ac:dyDescent="0.25">
      <c r="A423" s="3" t="s">
        <v>184</v>
      </c>
      <c r="B423" s="3" t="s">
        <v>556</v>
      </c>
      <c r="C423" s="14" t="s">
        <v>201</v>
      </c>
      <c r="D423" s="15" t="s">
        <v>202</v>
      </c>
      <c r="G423" s="1">
        <v>353113.56000000006</v>
      </c>
      <c r="H423" s="1">
        <v>9492446.0899999999</v>
      </c>
      <c r="I423" s="1">
        <v>0</v>
      </c>
      <c r="J423" s="1">
        <v>0</v>
      </c>
      <c r="K423" s="1">
        <f t="shared" ref="K423" si="342">SUM(H423:J423)</f>
        <v>9492446.0899999999</v>
      </c>
    </row>
    <row r="424" spans="1:11" x14ac:dyDescent="0.2">
      <c r="A424" s="3" t="s">
        <v>184</v>
      </c>
      <c r="B424" s="3" t="s">
        <v>556</v>
      </c>
      <c r="C424" s="6" t="s">
        <v>201</v>
      </c>
      <c r="D424" s="6" t="s">
        <v>697</v>
      </c>
      <c r="E424" s="17"/>
      <c r="F424" s="17">
        <v>422</v>
      </c>
      <c r="G424" s="8">
        <v>836.76199052132711</v>
      </c>
      <c r="H424" s="8">
        <v>22493.94808056872</v>
      </c>
      <c r="I424" s="8">
        <v>0</v>
      </c>
      <c r="J424" s="8">
        <v>0</v>
      </c>
      <c r="K424" s="8">
        <f t="shared" ref="K424" si="343">K423/$F424</f>
        <v>22493.94808056872</v>
      </c>
    </row>
    <row r="425" spans="1:11" x14ac:dyDescent="0.2">
      <c r="A425" s="3" t="str">
        <f>A424</f>
        <v>1330</v>
      </c>
      <c r="B425" s="3" t="str">
        <f t="shared" ref="B425" si="344">B424</f>
        <v>GILPIGILPIN COUNT</v>
      </c>
      <c r="C425" s="6" t="str">
        <f t="shared" ref="C425" si="345">C424</f>
        <v xml:space="preserve">$ </v>
      </c>
      <c r="D425" s="6" t="s">
        <v>698</v>
      </c>
      <c r="E425" s="17"/>
      <c r="F425" s="17">
        <v>408</v>
      </c>
      <c r="G425" s="8">
        <v>865.47441176470602</v>
      </c>
      <c r="H425" s="8">
        <v>23265.799240196076</v>
      </c>
      <c r="I425" s="8">
        <v>0</v>
      </c>
      <c r="J425" s="8">
        <v>0</v>
      </c>
      <c r="K425" s="8">
        <f t="shared" ref="K425" si="346">K423/$F425</f>
        <v>23265.799240196076</v>
      </c>
    </row>
    <row r="426" spans="1:11" s="19" customFormat="1" x14ac:dyDescent="0.2">
      <c r="A426" s="3" t="s">
        <v>184</v>
      </c>
      <c r="B426" s="3" t="s">
        <v>556</v>
      </c>
      <c r="C426" s="17" t="s">
        <v>200</v>
      </c>
      <c r="D426" s="2" t="s">
        <v>199</v>
      </c>
      <c r="E426" s="17"/>
      <c r="G426" s="18">
        <v>3.7199427487083057</v>
      </c>
      <c r="H426" s="18">
        <v>100</v>
      </c>
      <c r="I426" s="18"/>
      <c r="J426" s="18"/>
      <c r="K426" s="18"/>
    </row>
    <row r="427" spans="1:11" x14ac:dyDescent="0.2">
      <c r="A427" s="3" t="s">
        <v>184</v>
      </c>
      <c r="B427" s="3" t="s">
        <v>556</v>
      </c>
      <c r="C427" s="6"/>
      <c r="D427" s="6"/>
      <c r="E427" s="17"/>
      <c r="G427" s="8"/>
      <c r="H427" s="8"/>
      <c r="I427" s="8"/>
      <c r="J427" s="8"/>
      <c r="K427" s="8"/>
    </row>
    <row r="428" spans="1:11" x14ac:dyDescent="0.2">
      <c r="A428" s="11" t="s">
        <v>39</v>
      </c>
      <c r="B428" s="11" t="s">
        <v>557</v>
      </c>
      <c r="C428" s="12"/>
      <c r="D428" s="7" t="s">
        <v>367</v>
      </c>
      <c r="E428" s="20" t="s">
        <v>368</v>
      </c>
      <c r="G428" s="13"/>
      <c r="H428" s="13"/>
      <c r="I428" s="13"/>
      <c r="J428" s="13"/>
      <c r="K428" s="13"/>
    </row>
    <row r="429" spans="1:11" s="16" customFormat="1" ht="15" x14ac:dyDescent="0.25">
      <c r="A429" s="3" t="s">
        <v>39</v>
      </c>
      <c r="B429" s="3" t="s">
        <v>557</v>
      </c>
      <c r="C429" s="14" t="s">
        <v>201</v>
      </c>
      <c r="D429" s="15" t="s">
        <v>202</v>
      </c>
      <c r="G429" s="1">
        <v>653866.33000000007</v>
      </c>
      <c r="H429" s="1">
        <v>9355555.7699999996</v>
      </c>
      <c r="I429" s="1">
        <v>0</v>
      </c>
      <c r="J429" s="1">
        <v>0</v>
      </c>
      <c r="K429" s="1">
        <f t="shared" ref="K429" si="347">SUM(H429:J429)</f>
        <v>9355555.7699999996</v>
      </c>
    </row>
    <row r="430" spans="1:11" x14ac:dyDescent="0.2">
      <c r="A430" s="3" t="s">
        <v>39</v>
      </c>
      <c r="B430" s="3" t="s">
        <v>557</v>
      </c>
      <c r="C430" s="6" t="s">
        <v>201</v>
      </c>
      <c r="D430" s="6" t="s">
        <v>697</v>
      </c>
      <c r="E430" s="17"/>
      <c r="F430" s="17">
        <v>418</v>
      </c>
      <c r="G430" s="8">
        <v>1564.2735167464116</v>
      </c>
      <c r="H430" s="8">
        <v>22381.712368421053</v>
      </c>
      <c r="I430" s="8">
        <v>0</v>
      </c>
      <c r="J430" s="8">
        <v>0</v>
      </c>
      <c r="K430" s="8">
        <f t="shared" ref="K430" si="348">K429/$F430</f>
        <v>22381.712368421053</v>
      </c>
    </row>
    <row r="431" spans="1:11" x14ac:dyDescent="0.2">
      <c r="A431" s="3" t="str">
        <f>A430</f>
        <v>1340</v>
      </c>
      <c r="B431" s="3" t="str">
        <f t="shared" ref="B431" si="349">B430</f>
        <v>GRANDWEST GRAND 1</v>
      </c>
      <c r="C431" s="6" t="str">
        <f t="shared" ref="C431" si="350">C430</f>
        <v xml:space="preserve">$ </v>
      </c>
      <c r="D431" s="6" t="s">
        <v>698</v>
      </c>
      <c r="E431" s="17"/>
      <c r="F431" s="17">
        <v>393</v>
      </c>
      <c r="G431" s="8">
        <v>1663.7820101781172</v>
      </c>
      <c r="H431" s="8">
        <v>23805.485419847326</v>
      </c>
      <c r="I431" s="8">
        <v>0</v>
      </c>
      <c r="J431" s="8">
        <v>0</v>
      </c>
      <c r="K431" s="8">
        <f t="shared" ref="K431" si="351">K429/$F431</f>
        <v>23805.485419847326</v>
      </c>
    </row>
    <row r="432" spans="1:11" s="19" customFormat="1" x14ac:dyDescent="0.2">
      <c r="A432" s="3" t="s">
        <v>39</v>
      </c>
      <c r="B432" s="3" t="s">
        <v>557</v>
      </c>
      <c r="C432" s="17" t="s">
        <v>200</v>
      </c>
      <c r="D432" s="2" t="s">
        <v>199</v>
      </c>
      <c r="E432" s="17"/>
      <c r="G432" s="18">
        <v>6.989069875428684</v>
      </c>
      <c r="H432" s="18">
        <v>100</v>
      </c>
      <c r="I432" s="18"/>
      <c r="J432" s="18"/>
      <c r="K432" s="18"/>
    </row>
    <row r="433" spans="1:11" x14ac:dyDescent="0.2">
      <c r="A433" s="3" t="s">
        <v>39</v>
      </c>
      <c r="B433" s="3" t="s">
        <v>557</v>
      </c>
      <c r="C433" s="6"/>
      <c r="D433" s="6"/>
      <c r="E433" s="17"/>
      <c r="G433" s="8"/>
      <c r="H433" s="8"/>
      <c r="I433" s="8"/>
      <c r="J433" s="8"/>
      <c r="K433" s="8"/>
    </row>
    <row r="434" spans="1:11" x14ac:dyDescent="0.2">
      <c r="A434" s="11" t="s">
        <v>50</v>
      </c>
      <c r="B434" s="11" t="s">
        <v>558</v>
      </c>
      <c r="C434" s="12"/>
      <c r="D434" s="7" t="s">
        <v>367</v>
      </c>
      <c r="E434" s="20" t="s">
        <v>366</v>
      </c>
      <c r="G434" s="13"/>
      <c r="H434" s="13"/>
      <c r="I434" s="13"/>
      <c r="J434" s="13"/>
      <c r="K434" s="13"/>
    </row>
    <row r="435" spans="1:11" s="16" customFormat="1" ht="15" x14ac:dyDescent="0.25">
      <c r="A435" s="3" t="s">
        <v>50</v>
      </c>
      <c r="B435" s="3" t="s">
        <v>558</v>
      </c>
      <c r="C435" s="14" t="s">
        <v>201</v>
      </c>
      <c r="D435" s="15" t="s">
        <v>202</v>
      </c>
      <c r="G435" s="1">
        <v>2300833.58</v>
      </c>
      <c r="H435" s="1">
        <v>31722876.390000001</v>
      </c>
      <c r="I435" s="1">
        <v>0</v>
      </c>
      <c r="J435" s="1">
        <v>0</v>
      </c>
      <c r="K435" s="1">
        <f t="shared" ref="K435" si="352">SUM(H435:J435)</f>
        <v>31722876.390000001</v>
      </c>
    </row>
    <row r="436" spans="1:11" x14ac:dyDescent="0.2">
      <c r="A436" s="3" t="s">
        <v>50</v>
      </c>
      <c r="B436" s="3" t="s">
        <v>558</v>
      </c>
      <c r="C436" s="6" t="s">
        <v>201</v>
      </c>
      <c r="D436" s="6" t="s">
        <v>697</v>
      </c>
      <c r="E436" s="17"/>
      <c r="F436" s="17">
        <v>1288.5</v>
      </c>
      <c r="G436" s="8">
        <v>1785.6682809468375</v>
      </c>
      <c r="H436" s="8">
        <v>24620.004959254948</v>
      </c>
      <c r="I436" s="8">
        <v>0</v>
      </c>
      <c r="J436" s="8">
        <v>0</v>
      </c>
      <c r="K436" s="8">
        <f t="shared" ref="K436" si="353">K435/$F436</f>
        <v>24620.004959254948</v>
      </c>
    </row>
    <row r="437" spans="1:11" x14ac:dyDescent="0.2">
      <c r="A437" s="3" t="str">
        <f>A436</f>
        <v>1350</v>
      </c>
      <c r="B437" s="3" t="str">
        <f t="shared" ref="B437" si="354">B436</f>
        <v>GRANDEAST GRAND 2</v>
      </c>
      <c r="C437" s="6" t="str">
        <f t="shared" ref="C437" si="355">C436</f>
        <v xml:space="preserve">$ </v>
      </c>
      <c r="D437" s="6" t="s">
        <v>698</v>
      </c>
      <c r="E437" s="17"/>
      <c r="F437" s="17">
        <v>1283</v>
      </c>
      <c r="G437" s="8">
        <v>1793.3231332813718</v>
      </c>
      <c r="H437" s="8">
        <v>24725.546679657054</v>
      </c>
      <c r="I437" s="8">
        <v>0</v>
      </c>
      <c r="J437" s="8">
        <v>0</v>
      </c>
      <c r="K437" s="8">
        <f t="shared" ref="K437" si="356">K435/$F437</f>
        <v>24725.546679657054</v>
      </c>
    </row>
    <row r="438" spans="1:11" s="19" customFormat="1" x14ac:dyDescent="0.2">
      <c r="A438" s="3" t="s">
        <v>50</v>
      </c>
      <c r="B438" s="3" t="s">
        <v>558</v>
      </c>
      <c r="C438" s="17" t="s">
        <v>200</v>
      </c>
      <c r="D438" s="2" t="s">
        <v>199</v>
      </c>
      <c r="E438" s="17"/>
      <c r="G438" s="18">
        <v>7.2529160083519146</v>
      </c>
      <c r="H438" s="18">
        <v>100</v>
      </c>
      <c r="I438" s="18"/>
      <c r="J438" s="18"/>
      <c r="K438" s="18"/>
    </row>
    <row r="439" spans="1:11" x14ac:dyDescent="0.2">
      <c r="A439" s="3" t="s">
        <v>50</v>
      </c>
      <c r="B439" s="3" t="s">
        <v>558</v>
      </c>
      <c r="C439" s="6"/>
      <c r="D439" s="6"/>
      <c r="E439" s="17"/>
      <c r="G439" s="8"/>
      <c r="H439" s="8"/>
      <c r="I439" s="8"/>
      <c r="J439" s="8"/>
      <c r="K439" s="8"/>
    </row>
    <row r="440" spans="1:11" x14ac:dyDescent="0.2">
      <c r="A440" s="11" t="s">
        <v>17</v>
      </c>
      <c r="B440" s="11" t="s">
        <v>559</v>
      </c>
      <c r="C440" s="12"/>
      <c r="D440" s="7" t="s">
        <v>365</v>
      </c>
      <c r="E440" s="20" t="s">
        <v>364</v>
      </c>
      <c r="G440" s="13"/>
      <c r="H440" s="13"/>
      <c r="I440" s="13"/>
      <c r="J440" s="13"/>
      <c r="K440" s="13"/>
    </row>
    <row r="441" spans="1:11" s="16" customFormat="1" ht="15" x14ac:dyDescent="0.25">
      <c r="A441" s="3" t="s">
        <v>17</v>
      </c>
      <c r="B441" s="3" t="s">
        <v>559</v>
      </c>
      <c r="C441" s="14" t="s">
        <v>201</v>
      </c>
      <c r="D441" s="15" t="s">
        <v>202</v>
      </c>
      <c r="G441" s="1">
        <v>2981020.33</v>
      </c>
      <c r="H441" s="1">
        <v>45027721.690000005</v>
      </c>
      <c r="I441" s="1">
        <v>107070805.72</v>
      </c>
      <c r="J441" s="1">
        <v>0</v>
      </c>
      <c r="K441" s="1">
        <f t="shared" ref="K441" si="357">SUM(H441:J441)</f>
        <v>152098527.41</v>
      </c>
    </row>
    <row r="442" spans="1:11" x14ac:dyDescent="0.2">
      <c r="A442" s="3" t="s">
        <v>17</v>
      </c>
      <c r="B442" s="3" t="s">
        <v>559</v>
      </c>
      <c r="C442" s="6" t="s">
        <v>201</v>
      </c>
      <c r="D442" s="6" t="s">
        <v>697</v>
      </c>
      <c r="E442" s="17"/>
      <c r="F442" s="17">
        <v>2041.5</v>
      </c>
      <c r="G442" s="8">
        <v>1460.2107910849866</v>
      </c>
      <c r="H442" s="8">
        <v>22056.194802841052</v>
      </c>
      <c r="I442" s="8">
        <v>52447.125015919664</v>
      </c>
      <c r="J442" s="8">
        <v>0</v>
      </c>
      <c r="K442" s="8">
        <f t="shared" ref="K442" si="358">K441/$F442</f>
        <v>74503.319818760719</v>
      </c>
    </row>
    <row r="443" spans="1:11" x14ac:dyDescent="0.2">
      <c r="A443" s="3" t="str">
        <f>A442</f>
        <v>1360</v>
      </c>
      <c r="B443" s="3" t="str">
        <f t="shared" ref="B443" si="359">B442</f>
        <v>GUNNIGUNNISON WAT</v>
      </c>
      <c r="C443" s="6" t="str">
        <f t="shared" ref="C443" si="360">C442</f>
        <v xml:space="preserve">$ </v>
      </c>
      <c r="D443" s="6" t="s">
        <v>698</v>
      </c>
      <c r="E443" s="17"/>
      <c r="F443" s="17">
        <v>2061</v>
      </c>
      <c r="G443" s="8">
        <v>1446.3951140223194</v>
      </c>
      <c r="H443" s="8">
        <v>21847.511737020865</v>
      </c>
      <c r="I443" s="8">
        <v>51950.900397865116</v>
      </c>
      <c r="J443" s="8">
        <v>0</v>
      </c>
      <c r="K443" s="8">
        <f t="shared" ref="K443" si="361">K441/$F443</f>
        <v>73798.412134885977</v>
      </c>
    </row>
    <row r="444" spans="1:11" s="19" customFormat="1" x14ac:dyDescent="0.2">
      <c r="A444" s="3" t="s">
        <v>17</v>
      </c>
      <c r="B444" s="3" t="s">
        <v>559</v>
      </c>
      <c r="C444" s="17" t="s">
        <v>200</v>
      </c>
      <c r="D444" s="2" t="s">
        <v>199</v>
      </c>
      <c r="E444" s="17"/>
      <c r="G444" s="18">
        <v>6.620411200289622</v>
      </c>
      <c r="H444" s="18">
        <v>100</v>
      </c>
      <c r="I444" s="18"/>
      <c r="J444" s="18"/>
      <c r="K444" s="18"/>
    </row>
    <row r="445" spans="1:11" x14ac:dyDescent="0.2">
      <c r="A445" s="3" t="s">
        <v>17</v>
      </c>
      <c r="B445" s="3" t="s">
        <v>559</v>
      </c>
      <c r="C445" s="6"/>
      <c r="D445" s="6"/>
      <c r="E445" s="17"/>
      <c r="G445" s="8"/>
      <c r="H445" s="8"/>
      <c r="I445" s="8"/>
      <c r="J445" s="8"/>
      <c r="K445" s="8"/>
    </row>
    <row r="446" spans="1:11" x14ac:dyDescent="0.2">
      <c r="A446" s="11" t="s">
        <v>101</v>
      </c>
      <c r="B446" s="11" t="s">
        <v>560</v>
      </c>
      <c r="C446" s="12"/>
      <c r="D446" s="7" t="s">
        <v>363</v>
      </c>
      <c r="E446" s="20" t="s">
        <v>362</v>
      </c>
      <c r="G446" s="13"/>
      <c r="H446" s="13"/>
      <c r="I446" s="13"/>
      <c r="J446" s="13"/>
      <c r="K446" s="13"/>
    </row>
    <row r="447" spans="1:11" s="16" customFormat="1" ht="15" x14ac:dyDescent="0.25">
      <c r="A447" s="3" t="s">
        <v>101</v>
      </c>
      <c r="B447" s="3" t="s">
        <v>560</v>
      </c>
      <c r="C447" s="14" t="s">
        <v>201</v>
      </c>
      <c r="D447" s="15" t="s">
        <v>202</v>
      </c>
      <c r="G447" s="1">
        <v>204915.51999999996</v>
      </c>
      <c r="H447" s="1">
        <v>2580296.2800000003</v>
      </c>
      <c r="I447" s="1">
        <v>0</v>
      </c>
      <c r="J447" s="1">
        <v>0</v>
      </c>
      <c r="K447" s="1">
        <f t="shared" ref="K447" si="362">SUM(H447:J447)</f>
        <v>2580296.2800000003</v>
      </c>
    </row>
    <row r="448" spans="1:11" x14ac:dyDescent="0.2">
      <c r="A448" s="3" t="s">
        <v>101</v>
      </c>
      <c r="B448" s="3" t="s">
        <v>560</v>
      </c>
      <c r="C448" s="6" t="s">
        <v>201</v>
      </c>
      <c r="D448" s="6" t="s">
        <v>697</v>
      </c>
      <c r="E448" s="17"/>
      <c r="F448" s="17">
        <v>76.5</v>
      </c>
      <c r="G448" s="8">
        <v>2678.6342483660123</v>
      </c>
      <c r="H448" s="8">
        <v>33729.363137254906</v>
      </c>
      <c r="I448" s="8">
        <v>0</v>
      </c>
      <c r="J448" s="8">
        <v>0</v>
      </c>
      <c r="K448" s="8">
        <f t="shared" ref="K448" si="363">K447/$F448</f>
        <v>33729.363137254906</v>
      </c>
    </row>
    <row r="449" spans="1:11" x14ac:dyDescent="0.2">
      <c r="A449" s="3" t="str">
        <f>A448</f>
        <v>1380</v>
      </c>
      <c r="B449" s="3" t="str">
        <f t="shared" ref="B449" si="364">B448</f>
        <v>HINSDHINSDALE COU</v>
      </c>
      <c r="C449" s="6" t="str">
        <f t="shared" ref="C449" si="365">C448</f>
        <v xml:space="preserve">$ </v>
      </c>
      <c r="D449" s="6" t="s">
        <v>698</v>
      </c>
      <c r="E449" s="17"/>
      <c r="F449" s="17">
        <v>81</v>
      </c>
      <c r="G449" s="8">
        <v>2529.8212345679008</v>
      </c>
      <c r="H449" s="8">
        <v>31855.509629629632</v>
      </c>
      <c r="I449" s="8">
        <v>0</v>
      </c>
      <c r="J449" s="8">
        <v>0</v>
      </c>
      <c r="K449" s="8">
        <f t="shared" ref="K449" si="366">K447/$F449</f>
        <v>31855.509629629632</v>
      </c>
    </row>
    <row r="450" spans="1:11" s="19" customFormat="1" x14ac:dyDescent="0.2">
      <c r="A450" s="3" t="s">
        <v>101</v>
      </c>
      <c r="B450" s="3" t="s">
        <v>560</v>
      </c>
      <c r="C450" s="17" t="s">
        <v>200</v>
      </c>
      <c r="D450" s="2" t="s">
        <v>199</v>
      </c>
      <c r="E450" s="17"/>
      <c r="G450" s="18">
        <v>7.9415500300608874</v>
      </c>
      <c r="H450" s="18">
        <v>100</v>
      </c>
      <c r="I450" s="18"/>
      <c r="J450" s="18"/>
      <c r="K450" s="18"/>
    </row>
    <row r="451" spans="1:11" x14ac:dyDescent="0.2">
      <c r="A451" s="3" t="s">
        <v>101</v>
      </c>
      <c r="B451" s="3" t="s">
        <v>560</v>
      </c>
      <c r="C451" s="6"/>
      <c r="D451" s="6"/>
      <c r="E451" s="17"/>
      <c r="G451" s="8"/>
      <c r="H451" s="8"/>
      <c r="I451" s="8"/>
      <c r="J451" s="8"/>
      <c r="K451" s="8"/>
    </row>
    <row r="452" spans="1:11" x14ac:dyDescent="0.2">
      <c r="A452" s="11" t="s">
        <v>32</v>
      </c>
      <c r="B452" s="11" t="s">
        <v>561</v>
      </c>
      <c r="C452" s="12"/>
      <c r="D452" s="7" t="s">
        <v>360</v>
      </c>
      <c r="E452" s="20" t="s">
        <v>361</v>
      </c>
      <c r="G452" s="13"/>
      <c r="H452" s="13"/>
      <c r="I452" s="13"/>
      <c r="J452" s="13"/>
      <c r="K452" s="13"/>
    </row>
    <row r="453" spans="1:11" s="16" customFormat="1" ht="15" x14ac:dyDescent="0.25">
      <c r="A453" s="3" t="s">
        <v>32</v>
      </c>
      <c r="B453" s="3" t="s">
        <v>561</v>
      </c>
      <c r="C453" s="14" t="s">
        <v>201</v>
      </c>
      <c r="D453" s="15" t="s">
        <v>202</v>
      </c>
      <c r="G453" s="1">
        <v>1623284.5699999998</v>
      </c>
      <c r="H453" s="1">
        <v>21544584.16</v>
      </c>
      <c r="I453" s="1">
        <v>0</v>
      </c>
      <c r="J453" s="1">
        <v>0</v>
      </c>
      <c r="K453" s="1">
        <f t="shared" ref="K453" si="367">SUM(H453:J453)</f>
        <v>21544584.16</v>
      </c>
    </row>
    <row r="454" spans="1:11" x14ac:dyDescent="0.2">
      <c r="A454" s="3" t="s">
        <v>32</v>
      </c>
      <c r="B454" s="3" t="s">
        <v>561</v>
      </c>
      <c r="C454" s="6" t="s">
        <v>201</v>
      </c>
      <c r="D454" s="6" t="s">
        <v>697</v>
      </c>
      <c r="E454" s="17"/>
      <c r="F454" s="17">
        <v>508.6</v>
      </c>
      <c r="G454" s="8">
        <v>3191.6723751474633</v>
      </c>
      <c r="H454" s="8">
        <v>42360.566574911521</v>
      </c>
      <c r="I454" s="8">
        <v>0</v>
      </c>
      <c r="J454" s="8">
        <v>0</v>
      </c>
      <c r="K454" s="8">
        <f t="shared" ref="K454" si="368">K453/$F454</f>
        <v>42360.566574911521</v>
      </c>
    </row>
    <row r="455" spans="1:11" x14ac:dyDescent="0.2">
      <c r="A455" s="3" t="str">
        <f>A454</f>
        <v>1390</v>
      </c>
      <c r="B455" s="3" t="str">
        <f t="shared" ref="B455" si="369">B454</f>
        <v>HUERFHUERFANO RE-</v>
      </c>
      <c r="C455" s="6" t="str">
        <f t="shared" ref="C455" si="370">C454</f>
        <v xml:space="preserve">$ </v>
      </c>
      <c r="D455" s="6" t="s">
        <v>698</v>
      </c>
      <c r="E455" s="17"/>
      <c r="F455" s="17">
        <v>491</v>
      </c>
      <c r="G455" s="8">
        <v>3306.0785539714866</v>
      </c>
      <c r="H455" s="8">
        <v>43878.990142566188</v>
      </c>
      <c r="I455" s="8">
        <v>0</v>
      </c>
      <c r="J455" s="8">
        <v>0</v>
      </c>
      <c r="K455" s="8">
        <f t="shared" ref="K455" si="371">K453/$F455</f>
        <v>43878.990142566188</v>
      </c>
    </row>
    <row r="456" spans="1:11" s="19" customFormat="1" x14ac:dyDescent="0.2">
      <c r="A456" s="3" t="s">
        <v>32</v>
      </c>
      <c r="B456" s="3" t="s">
        <v>561</v>
      </c>
      <c r="C456" s="17" t="s">
        <v>200</v>
      </c>
      <c r="D456" s="2" t="s">
        <v>199</v>
      </c>
      <c r="E456" s="17"/>
      <c r="G456" s="18">
        <v>7.5345365589084539</v>
      </c>
      <c r="H456" s="18">
        <v>100</v>
      </c>
      <c r="I456" s="18"/>
      <c r="J456" s="18"/>
      <c r="K456" s="18"/>
    </row>
    <row r="457" spans="1:11" x14ac:dyDescent="0.2">
      <c r="A457" s="3" t="s">
        <v>32</v>
      </c>
      <c r="B457" s="3" t="s">
        <v>561</v>
      </c>
      <c r="C457" s="6"/>
      <c r="D457" s="6"/>
      <c r="E457" s="17"/>
      <c r="G457" s="8"/>
      <c r="H457" s="8"/>
      <c r="I457" s="8"/>
      <c r="J457" s="8"/>
      <c r="K457" s="8"/>
    </row>
    <row r="458" spans="1:11" x14ac:dyDescent="0.2">
      <c r="A458" s="11" t="s">
        <v>35</v>
      </c>
      <c r="B458" s="11" t="s">
        <v>562</v>
      </c>
      <c r="C458" s="12"/>
      <c r="D458" s="7" t="s">
        <v>360</v>
      </c>
      <c r="E458" s="20" t="s">
        <v>359</v>
      </c>
      <c r="G458" s="13"/>
      <c r="H458" s="13"/>
      <c r="I458" s="13"/>
      <c r="J458" s="13"/>
      <c r="K458" s="13"/>
    </row>
    <row r="459" spans="1:11" s="16" customFormat="1" ht="15" x14ac:dyDescent="0.25">
      <c r="A459" s="3" t="s">
        <v>35</v>
      </c>
      <c r="B459" s="3" t="s">
        <v>562</v>
      </c>
      <c r="C459" s="14" t="s">
        <v>201</v>
      </c>
      <c r="D459" s="15" t="s">
        <v>202</v>
      </c>
      <c r="G459" s="1">
        <v>606606.92999999993</v>
      </c>
      <c r="H459" s="1">
        <v>5799276.5700000003</v>
      </c>
      <c r="I459" s="1">
        <v>0</v>
      </c>
      <c r="J459" s="1">
        <v>0</v>
      </c>
      <c r="K459" s="1">
        <f t="shared" ref="K459" si="372">SUM(H459:J459)</f>
        <v>5799276.5700000003</v>
      </c>
    </row>
    <row r="460" spans="1:11" x14ac:dyDescent="0.2">
      <c r="A460" s="3" t="s">
        <v>35</v>
      </c>
      <c r="B460" s="3" t="s">
        <v>562</v>
      </c>
      <c r="C460" s="6" t="s">
        <v>201</v>
      </c>
      <c r="D460" s="6" t="s">
        <v>697</v>
      </c>
      <c r="E460" s="17"/>
      <c r="F460" s="17">
        <v>231.5</v>
      </c>
      <c r="G460" s="8">
        <v>2620.3323110151186</v>
      </c>
      <c r="H460" s="8">
        <v>25050.870712742981</v>
      </c>
      <c r="I460" s="8">
        <v>0</v>
      </c>
      <c r="J460" s="8">
        <v>0</v>
      </c>
      <c r="K460" s="8">
        <f t="shared" ref="K460" si="373">K459/$F460</f>
        <v>25050.870712742981</v>
      </c>
    </row>
    <row r="461" spans="1:11" x14ac:dyDescent="0.2">
      <c r="A461" s="3" t="str">
        <f>A460</f>
        <v>1400</v>
      </c>
      <c r="B461" s="3" t="str">
        <f t="shared" ref="B461" si="374">B460</f>
        <v>HUERFLA VETA RE-2</v>
      </c>
      <c r="C461" s="6" t="str">
        <f t="shared" ref="C461" si="375">C460</f>
        <v xml:space="preserve">$ </v>
      </c>
      <c r="D461" s="6" t="s">
        <v>698</v>
      </c>
      <c r="E461" s="17"/>
      <c r="F461" s="17">
        <v>238</v>
      </c>
      <c r="G461" s="8">
        <v>2548.7686134453779</v>
      </c>
      <c r="H461" s="8">
        <v>24366.708277310925</v>
      </c>
      <c r="I461" s="8">
        <v>0</v>
      </c>
      <c r="J461" s="8">
        <v>0</v>
      </c>
      <c r="K461" s="8">
        <f t="shared" ref="K461" si="376">K459/$F461</f>
        <v>24366.708277310925</v>
      </c>
    </row>
    <row r="462" spans="1:11" s="19" customFormat="1" x14ac:dyDescent="0.2">
      <c r="A462" s="3" t="s">
        <v>35</v>
      </c>
      <c r="B462" s="3" t="s">
        <v>562</v>
      </c>
      <c r="C462" s="17" t="s">
        <v>200</v>
      </c>
      <c r="D462" s="2" t="s">
        <v>199</v>
      </c>
      <c r="E462" s="17"/>
      <c r="G462" s="18">
        <v>10.460044846593682</v>
      </c>
      <c r="H462" s="18">
        <v>100</v>
      </c>
      <c r="I462" s="18"/>
      <c r="J462" s="18"/>
      <c r="K462" s="18"/>
    </row>
    <row r="463" spans="1:11" x14ac:dyDescent="0.2">
      <c r="A463" s="3" t="s">
        <v>35</v>
      </c>
      <c r="B463" s="3" t="s">
        <v>562</v>
      </c>
      <c r="C463" s="6"/>
      <c r="D463" s="6"/>
      <c r="E463" s="17"/>
      <c r="G463" s="8"/>
      <c r="H463" s="8"/>
      <c r="I463" s="8"/>
      <c r="J463" s="8"/>
      <c r="K463" s="8"/>
    </row>
    <row r="464" spans="1:11" x14ac:dyDescent="0.2">
      <c r="A464" s="11" t="s">
        <v>43</v>
      </c>
      <c r="B464" s="11" t="s">
        <v>563</v>
      </c>
      <c r="C464" s="12"/>
      <c r="D464" s="7" t="s">
        <v>358</v>
      </c>
      <c r="E464" s="20" t="s">
        <v>357</v>
      </c>
      <c r="G464" s="13"/>
      <c r="H464" s="13"/>
      <c r="I464" s="13"/>
      <c r="J464" s="13"/>
      <c r="K464" s="13"/>
    </row>
    <row r="465" spans="1:11" s="16" customFormat="1" ht="15" x14ac:dyDescent="0.25">
      <c r="A465" s="3" t="s">
        <v>43</v>
      </c>
      <c r="B465" s="3" t="s">
        <v>563</v>
      </c>
      <c r="C465" s="14" t="s">
        <v>201</v>
      </c>
      <c r="D465" s="15" t="s">
        <v>202</v>
      </c>
      <c r="G465" s="1">
        <v>509802.33</v>
      </c>
      <c r="H465" s="1">
        <v>4546987.8800000008</v>
      </c>
      <c r="I465" s="1">
        <v>0</v>
      </c>
      <c r="J465" s="1">
        <v>0</v>
      </c>
      <c r="K465" s="1">
        <f t="shared" ref="K465" si="377">SUM(H465:J465)</f>
        <v>4546987.8800000008</v>
      </c>
    </row>
    <row r="466" spans="1:11" x14ac:dyDescent="0.2">
      <c r="A466" s="3" t="s">
        <v>43</v>
      </c>
      <c r="B466" s="3" t="s">
        <v>563</v>
      </c>
      <c r="C466" s="6" t="s">
        <v>201</v>
      </c>
      <c r="D466" s="6" t="s">
        <v>697</v>
      </c>
      <c r="E466" s="17"/>
      <c r="F466" s="17">
        <v>172.5</v>
      </c>
      <c r="G466" s="8">
        <v>2955.3758260869567</v>
      </c>
      <c r="H466" s="8">
        <v>26359.350028985511</v>
      </c>
      <c r="I466" s="8">
        <v>0</v>
      </c>
      <c r="J466" s="8">
        <v>0</v>
      </c>
      <c r="K466" s="8">
        <f t="shared" ref="K466" si="378">K465/$F466</f>
        <v>26359.350028985511</v>
      </c>
    </row>
    <row r="467" spans="1:11" x14ac:dyDescent="0.2">
      <c r="A467" s="3" t="str">
        <f>A466</f>
        <v>1410</v>
      </c>
      <c r="B467" s="3" t="str">
        <f t="shared" ref="B467" si="379">B466</f>
        <v>JACKSNORTH PARK R</v>
      </c>
      <c r="C467" s="6" t="str">
        <f t="shared" ref="C467" si="380">C466</f>
        <v xml:space="preserve">$ </v>
      </c>
      <c r="D467" s="6" t="s">
        <v>698</v>
      </c>
      <c r="E467" s="17"/>
      <c r="F467" s="17">
        <v>186</v>
      </c>
      <c r="G467" s="8">
        <v>2740.8727419354841</v>
      </c>
      <c r="H467" s="8">
        <v>24446.171397849466</v>
      </c>
      <c r="I467" s="8">
        <v>0</v>
      </c>
      <c r="J467" s="8">
        <v>0</v>
      </c>
      <c r="K467" s="8">
        <f t="shared" ref="K467" si="381">K465/$F467</f>
        <v>24446.171397849466</v>
      </c>
    </row>
    <row r="468" spans="1:11" s="19" customFormat="1" x14ac:dyDescent="0.2">
      <c r="A468" s="3" t="s">
        <v>43</v>
      </c>
      <c r="B468" s="3" t="s">
        <v>563</v>
      </c>
      <c r="C468" s="17" t="s">
        <v>200</v>
      </c>
      <c r="D468" s="2" t="s">
        <v>199</v>
      </c>
      <c r="E468" s="17"/>
      <c r="G468" s="18">
        <v>11.211869119827078</v>
      </c>
      <c r="H468" s="18">
        <v>100</v>
      </c>
      <c r="I468" s="18"/>
      <c r="J468" s="18"/>
      <c r="K468" s="18"/>
    </row>
    <row r="469" spans="1:11" x14ac:dyDescent="0.2">
      <c r="A469" s="3" t="s">
        <v>43</v>
      </c>
      <c r="B469" s="3" t="s">
        <v>563</v>
      </c>
      <c r="C469" s="6"/>
      <c r="D469" s="6"/>
      <c r="E469" s="17"/>
      <c r="G469" s="8"/>
      <c r="H469" s="8"/>
      <c r="I469" s="8"/>
      <c r="J469" s="8"/>
      <c r="K469" s="8"/>
    </row>
    <row r="470" spans="1:11" x14ac:dyDescent="0.2">
      <c r="A470" s="11" t="s">
        <v>164</v>
      </c>
      <c r="B470" s="11" t="s">
        <v>564</v>
      </c>
      <c r="C470" s="12"/>
      <c r="D470" s="7" t="s">
        <v>356</v>
      </c>
      <c r="E470" s="20" t="s">
        <v>355</v>
      </c>
      <c r="G470" s="13"/>
      <c r="H470" s="13"/>
      <c r="I470" s="13"/>
      <c r="J470" s="13"/>
      <c r="K470" s="13"/>
    </row>
    <row r="471" spans="1:11" s="16" customFormat="1" ht="15" x14ac:dyDescent="0.25">
      <c r="A471" s="3" t="s">
        <v>164</v>
      </c>
      <c r="B471" s="3" t="s">
        <v>564</v>
      </c>
      <c r="C471" s="14" t="s">
        <v>201</v>
      </c>
      <c r="D471" s="15" t="s">
        <v>202</v>
      </c>
      <c r="G471" s="1">
        <v>85176555.13000004</v>
      </c>
      <c r="H471" s="1">
        <v>1231743542.72</v>
      </c>
      <c r="I471" s="1">
        <v>0</v>
      </c>
      <c r="J471" s="1">
        <v>6964300.6999999881</v>
      </c>
      <c r="K471" s="1">
        <f t="shared" ref="K471" si="382">SUM(H471:J471)</f>
        <v>1238707843.4200001</v>
      </c>
    </row>
    <row r="472" spans="1:11" x14ac:dyDescent="0.2">
      <c r="A472" s="3" t="s">
        <v>164</v>
      </c>
      <c r="B472" s="3" t="s">
        <v>564</v>
      </c>
      <c r="C472" s="6" t="s">
        <v>201</v>
      </c>
      <c r="D472" s="6" t="s">
        <v>697</v>
      </c>
      <c r="E472" s="17"/>
      <c r="F472" s="17">
        <v>78417.8</v>
      </c>
      <c r="G472" s="8">
        <v>1086.1890429213779</v>
      </c>
      <c r="H472" s="8">
        <v>15707.448343615863</v>
      </c>
      <c r="I472" s="8">
        <v>0</v>
      </c>
      <c r="J472" s="8">
        <v>88.810202530547755</v>
      </c>
      <c r="K472" s="8">
        <f t="shared" ref="K472" si="383">K471/$F472</f>
        <v>15796.258546146411</v>
      </c>
    </row>
    <row r="473" spans="1:11" x14ac:dyDescent="0.2">
      <c r="A473" s="3" t="str">
        <f>A472</f>
        <v>1420</v>
      </c>
      <c r="B473" s="3" t="str">
        <f t="shared" ref="B473" si="384">B472</f>
        <v>JEFFEJEFFERSON CO</v>
      </c>
      <c r="C473" s="6" t="str">
        <f t="shared" ref="C473" si="385">C472</f>
        <v xml:space="preserve">$ </v>
      </c>
      <c r="D473" s="6" t="s">
        <v>698</v>
      </c>
      <c r="E473" s="17"/>
      <c r="F473" s="17">
        <v>77078</v>
      </c>
      <c r="G473" s="8">
        <v>1105.0696065025045</v>
      </c>
      <c r="H473" s="8">
        <v>15980.4813658891</v>
      </c>
      <c r="I473" s="8">
        <v>0</v>
      </c>
      <c r="J473" s="8">
        <v>90.35393627234734</v>
      </c>
      <c r="K473" s="8">
        <f t="shared" ref="K473" si="386">K471/$F473</f>
        <v>16070.835302161448</v>
      </c>
    </row>
    <row r="474" spans="1:11" s="19" customFormat="1" x14ac:dyDescent="0.2">
      <c r="A474" s="3" t="s">
        <v>164</v>
      </c>
      <c r="B474" s="3" t="s">
        <v>564</v>
      </c>
      <c r="C474" s="17" t="s">
        <v>200</v>
      </c>
      <c r="D474" s="2" t="s">
        <v>199</v>
      </c>
      <c r="E474" s="17"/>
      <c r="G474" s="18">
        <v>6.9151208978054601</v>
      </c>
      <c r="H474" s="18">
        <v>100</v>
      </c>
      <c r="I474" s="18"/>
      <c r="J474" s="18"/>
      <c r="K474" s="18"/>
    </row>
    <row r="475" spans="1:11" x14ac:dyDescent="0.2">
      <c r="A475" s="3" t="s">
        <v>164</v>
      </c>
      <c r="B475" s="3" t="s">
        <v>564</v>
      </c>
      <c r="C475" s="6"/>
      <c r="D475" s="6"/>
      <c r="E475" s="17"/>
      <c r="G475" s="8"/>
      <c r="H475" s="8"/>
      <c r="I475" s="8"/>
      <c r="J475" s="8"/>
      <c r="K475" s="8"/>
    </row>
    <row r="476" spans="1:11" x14ac:dyDescent="0.2">
      <c r="A476" s="11" t="s">
        <v>181</v>
      </c>
      <c r="B476" s="11" t="s">
        <v>565</v>
      </c>
      <c r="C476" s="12"/>
      <c r="D476" s="7" t="s">
        <v>353</v>
      </c>
      <c r="E476" s="20" t="s">
        <v>354</v>
      </c>
      <c r="G476" s="13"/>
      <c r="H476" s="13"/>
      <c r="I476" s="13"/>
      <c r="J476" s="13"/>
      <c r="K476" s="13"/>
    </row>
    <row r="477" spans="1:11" s="16" customFormat="1" ht="15" x14ac:dyDescent="0.25">
      <c r="A477" s="3" t="s">
        <v>181</v>
      </c>
      <c r="B477" s="3" t="s">
        <v>565</v>
      </c>
      <c r="C477" s="14" t="s">
        <v>201</v>
      </c>
      <c r="D477" s="15" t="s">
        <v>202</v>
      </c>
      <c r="G477" s="1">
        <v>497170.14</v>
      </c>
      <c r="H477" s="1">
        <v>4003999.75</v>
      </c>
      <c r="I477" s="1">
        <v>0</v>
      </c>
      <c r="J477" s="1">
        <v>0</v>
      </c>
      <c r="K477" s="1">
        <f t="shared" ref="K477" si="387">SUM(H477:J477)</f>
        <v>4003999.75</v>
      </c>
    </row>
    <row r="478" spans="1:11" x14ac:dyDescent="0.2">
      <c r="A478" s="3" t="s">
        <v>181</v>
      </c>
      <c r="B478" s="3" t="s">
        <v>565</v>
      </c>
      <c r="C478" s="6" t="s">
        <v>201</v>
      </c>
      <c r="D478" s="6" t="s">
        <v>697</v>
      </c>
      <c r="E478" s="17"/>
      <c r="F478" s="17">
        <v>193.5</v>
      </c>
      <c r="G478" s="8">
        <v>2569.3547286821704</v>
      </c>
      <c r="H478" s="8">
        <v>20692.505167958658</v>
      </c>
      <c r="I478" s="8">
        <v>0</v>
      </c>
      <c r="J478" s="8">
        <v>0</v>
      </c>
      <c r="K478" s="8">
        <f t="shared" ref="K478" si="388">K477/$F478</f>
        <v>20692.505167958658</v>
      </c>
    </row>
    <row r="479" spans="1:11" x14ac:dyDescent="0.2">
      <c r="A479" s="3" t="str">
        <f>A478</f>
        <v>1430</v>
      </c>
      <c r="B479" s="3" t="str">
        <f t="shared" ref="B479" si="389">B478</f>
        <v>KIOWAEADS RE-1</v>
      </c>
      <c r="C479" s="6" t="str">
        <f t="shared" ref="C479" si="390">C478</f>
        <v xml:space="preserve">$ </v>
      </c>
      <c r="D479" s="6" t="s">
        <v>698</v>
      </c>
      <c r="E479" s="17"/>
      <c r="F479" s="17">
        <v>211</v>
      </c>
      <c r="G479" s="8">
        <v>2356.2565876777253</v>
      </c>
      <c r="H479" s="8">
        <v>18976.302132701421</v>
      </c>
      <c r="I479" s="8">
        <v>0</v>
      </c>
      <c r="J479" s="8">
        <v>0</v>
      </c>
      <c r="K479" s="8">
        <f t="shared" ref="K479" si="391">K477/$F479</f>
        <v>18976.302132701421</v>
      </c>
    </row>
    <row r="480" spans="1:11" s="19" customFormat="1" x14ac:dyDescent="0.2">
      <c r="A480" s="3" t="s">
        <v>181</v>
      </c>
      <c r="B480" s="3" t="s">
        <v>565</v>
      </c>
      <c r="C480" s="17" t="s">
        <v>200</v>
      </c>
      <c r="D480" s="2" t="s">
        <v>199</v>
      </c>
      <c r="E480" s="17"/>
      <c r="G480" s="18">
        <v>12.416837438613726</v>
      </c>
      <c r="H480" s="18">
        <v>100</v>
      </c>
      <c r="I480" s="18"/>
      <c r="J480" s="18"/>
      <c r="K480" s="18"/>
    </row>
    <row r="481" spans="1:11" x14ac:dyDescent="0.2">
      <c r="A481" s="3" t="s">
        <v>181</v>
      </c>
      <c r="B481" s="3" t="s">
        <v>565</v>
      </c>
      <c r="C481" s="6"/>
      <c r="D481" s="6"/>
      <c r="E481" s="17"/>
      <c r="G481" s="8"/>
      <c r="H481" s="8"/>
      <c r="I481" s="8"/>
      <c r="J481" s="8"/>
      <c r="K481" s="8"/>
    </row>
    <row r="482" spans="1:11" x14ac:dyDescent="0.2">
      <c r="A482" s="11" t="s">
        <v>61</v>
      </c>
      <c r="B482" s="11" t="s">
        <v>566</v>
      </c>
      <c r="C482" s="12"/>
      <c r="D482" s="7" t="s">
        <v>353</v>
      </c>
      <c r="E482" s="20" t="s">
        <v>352</v>
      </c>
      <c r="G482" s="13"/>
      <c r="H482" s="13"/>
      <c r="I482" s="13"/>
      <c r="J482" s="13"/>
      <c r="K482" s="13"/>
    </row>
    <row r="483" spans="1:11" s="16" customFormat="1" ht="15" x14ac:dyDescent="0.25">
      <c r="A483" s="3" t="s">
        <v>61</v>
      </c>
      <c r="B483" s="3" t="s">
        <v>566</v>
      </c>
      <c r="C483" s="14" t="s">
        <v>201</v>
      </c>
      <c r="D483" s="15" t="s">
        <v>202</v>
      </c>
      <c r="G483" s="1">
        <v>124455.93</v>
      </c>
      <c r="H483" s="1">
        <v>3249576.62</v>
      </c>
      <c r="I483" s="1">
        <v>0</v>
      </c>
      <c r="J483" s="1">
        <v>0</v>
      </c>
      <c r="K483" s="1">
        <f t="shared" ref="K483" si="392">SUM(H483:J483)</f>
        <v>3249576.62</v>
      </c>
    </row>
    <row r="484" spans="1:11" x14ac:dyDescent="0.2">
      <c r="A484" s="3" t="s">
        <v>61</v>
      </c>
      <c r="B484" s="3" t="s">
        <v>566</v>
      </c>
      <c r="C484" s="6" t="s">
        <v>201</v>
      </c>
      <c r="D484" s="6" t="s">
        <v>697</v>
      </c>
      <c r="E484" s="17"/>
      <c r="F484" s="17">
        <v>234.6</v>
      </c>
      <c r="G484" s="8">
        <v>530.5026854219949</v>
      </c>
      <c r="H484" s="8">
        <v>13851.562745098039</v>
      </c>
      <c r="I484" s="8">
        <v>0</v>
      </c>
      <c r="J484" s="8">
        <v>0</v>
      </c>
      <c r="K484" s="8">
        <f t="shared" ref="K484" si="393">K483/$F484</f>
        <v>13851.562745098039</v>
      </c>
    </row>
    <row r="485" spans="1:11" x14ac:dyDescent="0.2">
      <c r="A485" s="3" t="str">
        <f>A484</f>
        <v>1440</v>
      </c>
      <c r="B485" s="3" t="str">
        <f t="shared" ref="B485" si="394">B484</f>
        <v>KIOWAPLAINVIEW RE</v>
      </c>
      <c r="C485" s="6" t="str">
        <f t="shared" ref="C485" si="395">C484</f>
        <v xml:space="preserve">$ </v>
      </c>
      <c r="D485" s="6" t="s">
        <v>698</v>
      </c>
      <c r="E485" s="17"/>
      <c r="F485" s="17">
        <v>419</v>
      </c>
      <c r="G485" s="8">
        <v>297.03085918854413</v>
      </c>
      <c r="H485" s="8">
        <v>7755.5527923627687</v>
      </c>
      <c r="I485" s="8">
        <v>0</v>
      </c>
      <c r="J485" s="8">
        <v>0</v>
      </c>
      <c r="K485" s="8">
        <f t="shared" ref="K485" si="396">K483/$F485</f>
        <v>7755.5527923627687</v>
      </c>
    </row>
    <row r="486" spans="1:11" s="19" customFormat="1" x14ac:dyDescent="0.2">
      <c r="A486" s="3" t="s">
        <v>61</v>
      </c>
      <c r="B486" s="3" t="s">
        <v>566</v>
      </c>
      <c r="C486" s="17" t="s">
        <v>200</v>
      </c>
      <c r="D486" s="2" t="s">
        <v>199</v>
      </c>
      <c r="E486" s="17"/>
      <c r="G486" s="18">
        <v>3.8299121563719272</v>
      </c>
      <c r="H486" s="18">
        <v>100</v>
      </c>
      <c r="I486" s="18"/>
      <c r="J486" s="18"/>
      <c r="K486" s="18"/>
    </row>
    <row r="487" spans="1:11" x14ac:dyDescent="0.2">
      <c r="A487" s="3" t="s">
        <v>61</v>
      </c>
      <c r="B487" s="3" t="s">
        <v>566</v>
      </c>
      <c r="C487" s="6"/>
      <c r="D487" s="6"/>
      <c r="E487" s="17"/>
      <c r="G487" s="8"/>
      <c r="H487" s="8"/>
      <c r="I487" s="8"/>
      <c r="J487" s="8"/>
      <c r="K487" s="8"/>
    </row>
    <row r="488" spans="1:11" x14ac:dyDescent="0.2">
      <c r="A488" s="11" t="s">
        <v>113</v>
      </c>
      <c r="B488" s="11" t="s">
        <v>567</v>
      </c>
      <c r="C488" s="12"/>
      <c r="D488" s="7" t="s">
        <v>347</v>
      </c>
      <c r="E488" s="20" t="s">
        <v>351</v>
      </c>
      <c r="G488" s="13"/>
      <c r="H488" s="13"/>
      <c r="I488" s="13"/>
      <c r="J488" s="13"/>
      <c r="K488" s="13"/>
    </row>
    <row r="489" spans="1:11" s="16" customFormat="1" ht="15" x14ac:dyDescent="0.25">
      <c r="A489" s="3" t="s">
        <v>113</v>
      </c>
      <c r="B489" s="3" t="s">
        <v>567</v>
      </c>
      <c r="C489" s="14" t="s">
        <v>201</v>
      </c>
      <c r="D489" s="15" t="s">
        <v>202</v>
      </c>
      <c r="G489" s="1">
        <v>314048.76</v>
      </c>
      <c r="H489" s="1">
        <v>4021902.5900000003</v>
      </c>
      <c r="I489" s="1">
        <v>0</v>
      </c>
      <c r="J489" s="1">
        <v>0</v>
      </c>
      <c r="K489" s="1">
        <f t="shared" ref="K489" si="397">SUM(H489:J489)</f>
        <v>4021902.5900000003</v>
      </c>
    </row>
    <row r="490" spans="1:11" x14ac:dyDescent="0.2">
      <c r="A490" s="3" t="s">
        <v>113</v>
      </c>
      <c r="B490" s="3" t="s">
        <v>567</v>
      </c>
      <c r="C490" s="6" t="s">
        <v>201</v>
      </c>
      <c r="D490" s="6" t="s">
        <v>697</v>
      </c>
      <c r="E490" s="17"/>
      <c r="F490" s="17">
        <v>164</v>
      </c>
      <c r="G490" s="8">
        <v>1914.9314634146342</v>
      </c>
      <c r="H490" s="8">
        <v>24523.796280487808</v>
      </c>
      <c r="I490" s="8">
        <v>0</v>
      </c>
      <c r="J490" s="8">
        <v>0</v>
      </c>
      <c r="K490" s="8">
        <f t="shared" ref="K490" si="398">K489/$F490</f>
        <v>24523.796280487808</v>
      </c>
    </row>
    <row r="491" spans="1:11" x14ac:dyDescent="0.2">
      <c r="A491" s="3" t="str">
        <f>A490</f>
        <v>1450</v>
      </c>
      <c r="B491" s="3" t="str">
        <f t="shared" ref="B491" si="399">B490</f>
        <v>KIT CARRIBA-FLAGL</v>
      </c>
      <c r="C491" s="6" t="str">
        <f t="shared" ref="C491" si="400">C490</f>
        <v xml:space="preserve">$ </v>
      </c>
      <c r="D491" s="6" t="s">
        <v>698</v>
      </c>
      <c r="E491" s="17"/>
      <c r="F491" s="17">
        <v>172</v>
      </c>
      <c r="G491" s="8">
        <v>1825.8648837209303</v>
      </c>
      <c r="H491" s="8">
        <v>23383.154593023257</v>
      </c>
      <c r="I491" s="8">
        <v>0</v>
      </c>
      <c r="J491" s="8">
        <v>0</v>
      </c>
      <c r="K491" s="8">
        <f t="shared" ref="K491" si="401">K489/$F491</f>
        <v>23383.154593023257</v>
      </c>
    </row>
    <row r="492" spans="1:11" s="19" customFormat="1" x14ac:dyDescent="0.2">
      <c r="A492" s="3" t="s">
        <v>113</v>
      </c>
      <c r="B492" s="3" t="s">
        <v>567</v>
      </c>
      <c r="C492" s="17" t="s">
        <v>200</v>
      </c>
      <c r="D492" s="2" t="s">
        <v>199</v>
      </c>
      <c r="E492" s="17"/>
      <c r="G492" s="18">
        <v>7.808462611224007</v>
      </c>
      <c r="H492" s="18">
        <v>100</v>
      </c>
      <c r="I492" s="18"/>
      <c r="J492" s="18"/>
      <c r="K492" s="18"/>
    </row>
    <row r="493" spans="1:11" x14ac:dyDescent="0.2">
      <c r="A493" s="3" t="s">
        <v>113</v>
      </c>
      <c r="B493" s="3" t="s">
        <v>567</v>
      </c>
      <c r="C493" s="6"/>
      <c r="D493" s="6"/>
      <c r="E493" s="17"/>
      <c r="G493" s="8"/>
      <c r="H493" s="8"/>
      <c r="I493" s="8"/>
      <c r="J493" s="8"/>
      <c r="K493" s="8"/>
    </row>
    <row r="494" spans="1:11" x14ac:dyDescent="0.2">
      <c r="A494" s="11" t="s">
        <v>82</v>
      </c>
      <c r="B494" s="11" t="s">
        <v>568</v>
      </c>
      <c r="C494" s="12"/>
      <c r="D494" s="7" t="s">
        <v>347</v>
      </c>
      <c r="E494" s="20" t="s">
        <v>350</v>
      </c>
      <c r="G494" s="13"/>
      <c r="H494" s="13"/>
      <c r="I494" s="13"/>
      <c r="J494" s="13"/>
      <c r="K494" s="13"/>
    </row>
    <row r="495" spans="1:11" s="16" customFormat="1" ht="15" x14ac:dyDescent="0.25">
      <c r="A495" s="3" t="s">
        <v>82</v>
      </c>
      <c r="B495" s="3" t="s">
        <v>568</v>
      </c>
      <c r="C495" s="14" t="s">
        <v>201</v>
      </c>
      <c r="D495" s="15" t="s">
        <v>202</v>
      </c>
      <c r="G495" s="1">
        <v>146842.92000000004</v>
      </c>
      <c r="H495" s="1">
        <v>3037785.65</v>
      </c>
      <c r="I495" s="1">
        <v>0</v>
      </c>
      <c r="J495" s="1">
        <v>70220.040000000008</v>
      </c>
      <c r="K495" s="1">
        <f t="shared" ref="K495" si="402">SUM(H495:J495)</f>
        <v>3108005.69</v>
      </c>
    </row>
    <row r="496" spans="1:11" x14ac:dyDescent="0.2">
      <c r="A496" s="3" t="s">
        <v>82</v>
      </c>
      <c r="B496" s="3" t="s">
        <v>568</v>
      </c>
      <c r="C496" s="6" t="s">
        <v>201</v>
      </c>
      <c r="D496" s="6" t="s">
        <v>697</v>
      </c>
      <c r="E496" s="17"/>
      <c r="F496" s="17">
        <v>136.5</v>
      </c>
      <c r="G496" s="8">
        <v>1075.772307692308</v>
      </c>
      <c r="H496" s="8">
        <v>22254.839926739925</v>
      </c>
      <c r="I496" s="8">
        <v>0</v>
      </c>
      <c r="J496" s="8">
        <v>514.43252747252757</v>
      </c>
      <c r="K496" s="8">
        <f t="shared" ref="K496" si="403">K495/$F496</f>
        <v>22769.272454212452</v>
      </c>
    </row>
    <row r="497" spans="1:11" x14ac:dyDescent="0.2">
      <c r="A497" s="3" t="str">
        <f>A496</f>
        <v>1460</v>
      </c>
      <c r="B497" s="3" t="str">
        <f t="shared" ref="B497" si="404">B496</f>
        <v>KIT CHI PLAINS R-</v>
      </c>
      <c r="C497" s="6" t="str">
        <f t="shared" ref="C497" si="405">C496</f>
        <v xml:space="preserve">$ </v>
      </c>
      <c r="D497" s="6" t="s">
        <v>698</v>
      </c>
      <c r="E497" s="17"/>
      <c r="F497" s="17">
        <v>129</v>
      </c>
      <c r="G497" s="8">
        <v>1138.3172093023259</v>
      </c>
      <c r="H497" s="8">
        <v>23548.725968992247</v>
      </c>
      <c r="I497" s="8">
        <v>0</v>
      </c>
      <c r="J497" s="8">
        <v>544.3413953488373</v>
      </c>
      <c r="K497" s="8">
        <f t="shared" ref="K497" si="406">K495/$F497</f>
        <v>24093.067364341085</v>
      </c>
    </row>
    <row r="498" spans="1:11" s="19" customFormat="1" x14ac:dyDescent="0.2">
      <c r="A498" s="3" t="s">
        <v>82</v>
      </c>
      <c r="B498" s="3" t="s">
        <v>568</v>
      </c>
      <c r="C498" s="17" t="s">
        <v>200</v>
      </c>
      <c r="D498" s="2" t="s">
        <v>199</v>
      </c>
      <c r="E498" s="17"/>
      <c r="G498" s="18">
        <v>4.833880231147976</v>
      </c>
      <c r="H498" s="18">
        <v>100</v>
      </c>
      <c r="I498" s="18"/>
      <c r="J498" s="18"/>
      <c r="K498" s="18"/>
    </row>
    <row r="499" spans="1:11" x14ac:dyDescent="0.2">
      <c r="A499" s="3" t="s">
        <v>82</v>
      </c>
      <c r="B499" s="3" t="s">
        <v>568</v>
      </c>
      <c r="C499" s="6"/>
      <c r="D499" s="6"/>
      <c r="E499" s="17"/>
      <c r="G499" s="8"/>
      <c r="H499" s="8"/>
      <c r="I499" s="8"/>
      <c r="J499" s="8"/>
      <c r="K499" s="8"/>
    </row>
    <row r="500" spans="1:11" x14ac:dyDescent="0.2">
      <c r="A500" s="11" t="s">
        <v>96</v>
      </c>
      <c r="B500" s="11" t="s">
        <v>569</v>
      </c>
      <c r="C500" s="12"/>
      <c r="D500" s="7" t="s">
        <v>347</v>
      </c>
      <c r="E500" s="20" t="s">
        <v>349</v>
      </c>
      <c r="G500" s="13"/>
      <c r="H500" s="13"/>
      <c r="I500" s="13"/>
      <c r="J500" s="13"/>
      <c r="K500" s="13"/>
    </row>
    <row r="501" spans="1:11" s="16" customFormat="1" ht="15" x14ac:dyDescent="0.25">
      <c r="A501" s="3" t="s">
        <v>96</v>
      </c>
      <c r="B501" s="3" t="s">
        <v>569</v>
      </c>
      <c r="C501" s="14" t="s">
        <v>201</v>
      </c>
      <c r="D501" s="15" t="s">
        <v>202</v>
      </c>
      <c r="G501" s="1">
        <v>282157.11</v>
      </c>
      <c r="H501" s="1">
        <v>4266622.2</v>
      </c>
      <c r="I501" s="1">
        <v>0</v>
      </c>
      <c r="J501" s="1">
        <v>0</v>
      </c>
      <c r="K501" s="1">
        <f t="shared" ref="K501" si="407">SUM(H501:J501)</f>
        <v>4266622.2</v>
      </c>
    </row>
    <row r="502" spans="1:11" x14ac:dyDescent="0.2">
      <c r="A502" s="3" t="s">
        <v>96</v>
      </c>
      <c r="B502" s="3" t="s">
        <v>569</v>
      </c>
      <c r="C502" s="6" t="s">
        <v>201</v>
      </c>
      <c r="D502" s="6" t="s">
        <v>697</v>
      </c>
      <c r="E502" s="17"/>
      <c r="F502" s="17">
        <v>211.4</v>
      </c>
      <c r="G502" s="8">
        <v>1334.7072374645222</v>
      </c>
      <c r="H502" s="8">
        <v>20182.697256386</v>
      </c>
      <c r="I502" s="8">
        <v>0</v>
      </c>
      <c r="J502" s="8">
        <v>0</v>
      </c>
      <c r="K502" s="8">
        <f t="shared" ref="K502" si="408">K501/$F502</f>
        <v>20182.697256386</v>
      </c>
    </row>
    <row r="503" spans="1:11" x14ac:dyDescent="0.2">
      <c r="A503" s="3" t="str">
        <f>A502</f>
        <v>1480</v>
      </c>
      <c r="B503" s="3" t="str">
        <f t="shared" ref="B503" si="409">B502</f>
        <v>KIT CSTRATTON R-4</v>
      </c>
      <c r="C503" s="6" t="str">
        <f t="shared" ref="C503" si="410">C502</f>
        <v xml:space="preserve">$ </v>
      </c>
      <c r="D503" s="6" t="s">
        <v>698</v>
      </c>
      <c r="E503" s="17"/>
      <c r="F503" s="17">
        <v>222</v>
      </c>
      <c r="G503" s="8">
        <v>1270.977972972973</v>
      </c>
      <c r="H503" s="8">
        <v>19219.018918918919</v>
      </c>
      <c r="I503" s="8">
        <v>0</v>
      </c>
      <c r="J503" s="8">
        <v>0</v>
      </c>
      <c r="K503" s="8">
        <f t="shared" ref="K503" si="411">K501/$F503</f>
        <v>19219.018918918919</v>
      </c>
    </row>
    <row r="504" spans="1:11" s="19" customFormat="1" x14ac:dyDescent="0.2">
      <c r="A504" s="3" t="s">
        <v>96</v>
      </c>
      <c r="B504" s="3" t="s">
        <v>569</v>
      </c>
      <c r="C504" s="17" t="s">
        <v>200</v>
      </c>
      <c r="D504" s="2" t="s">
        <v>199</v>
      </c>
      <c r="E504" s="17"/>
      <c r="G504" s="18">
        <v>6.6131261867994766</v>
      </c>
      <c r="H504" s="18">
        <v>100</v>
      </c>
      <c r="I504" s="18"/>
      <c r="J504" s="18"/>
      <c r="K504" s="18"/>
    </row>
    <row r="505" spans="1:11" x14ac:dyDescent="0.2">
      <c r="A505" s="3" t="s">
        <v>96</v>
      </c>
      <c r="B505" s="3" t="s">
        <v>569</v>
      </c>
      <c r="C505" s="6"/>
      <c r="D505" s="6"/>
      <c r="E505" s="17"/>
      <c r="G505" s="8"/>
      <c r="H505" s="8"/>
      <c r="I505" s="8"/>
      <c r="J505" s="8"/>
      <c r="K505" s="8"/>
    </row>
    <row r="506" spans="1:11" x14ac:dyDescent="0.2">
      <c r="A506" s="11" t="s">
        <v>41</v>
      </c>
      <c r="B506" s="11" t="s">
        <v>570</v>
      </c>
      <c r="C506" s="12"/>
      <c r="D506" s="7" t="s">
        <v>347</v>
      </c>
      <c r="E506" s="20" t="s">
        <v>348</v>
      </c>
      <c r="G506" s="13"/>
      <c r="H506" s="13"/>
      <c r="I506" s="13"/>
      <c r="J506" s="13"/>
      <c r="K506" s="13"/>
    </row>
    <row r="507" spans="1:11" s="16" customFormat="1" ht="15" x14ac:dyDescent="0.25">
      <c r="A507" s="3" t="s">
        <v>41</v>
      </c>
      <c r="B507" s="3" t="s">
        <v>570</v>
      </c>
      <c r="C507" s="14" t="s">
        <v>201</v>
      </c>
      <c r="D507" s="15" t="s">
        <v>202</v>
      </c>
      <c r="G507" s="1">
        <v>275353.2</v>
      </c>
      <c r="H507" s="1">
        <v>3236075.12</v>
      </c>
      <c r="I507" s="1">
        <v>0</v>
      </c>
      <c r="J507" s="1">
        <v>0</v>
      </c>
      <c r="K507" s="1">
        <f t="shared" ref="K507" si="412">SUM(H507:J507)</f>
        <v>3236075.12</v>
      </c>
    </row>
    <row r="508" spans="1:11" x14ac:dyDescent="0.2">
      <c r="A508" s="3" t="s">
        <v>41</v>
      </c>
      <c r="B508" s="3" t="s">
        <v>570</v>
      </c>
      <c r="C508" s="6" t="s">
        <v>201</v>
      </c>
      <c r="D508" s="6" t="s">
        <v>697</v>
      </c>
      <c r="E508" s="17"/>
      <c r="F508" s="17">
        <v>108</v>
      </c>
      <c r="G508" s="8">
        <v>2549.5666666666666</v>
      </c>
      <c r="H508" s="8">
        <v>29963.658518518521</v>
      </c>
      <c r="I508" s="8">
        <v>0</v>
      </c>
      <c r="J508" s="8">
        <v>0</v>
      </c>
      <c r="K508" s="8">
        <f t="shared" ref="K508" si="413">K507/$F508</f>
        <v>29963.658518518521</v>
      </c>
    </row>
    <row r="509" spans="1:11" x14ac:dyDescent="0.2">
      <c r="A509" s="3" t="str">
        <f>A508</f>
        <v>1490</v>
      </c>
      <c r="B509" s="3" t="str">
        <f t="shared" ref="B509" si="414">B508</f>
        <v>KIT CBETHUNE R-5</v>
      </c>
      <c r="C509" s="6" t="str">
        <f t="shared" ref="C509" si="415">C508</f>
        <v xml:space="preserve">$ </v>
      </c>
      <c r="D509" s="6" t="s">
        <v>698</v>
      </c>
      <c r="E509" s="17"/>
      <c r="F509" s="17">
        <v>108</v>
      </c>
      <c r="G509" s="8">
        <v>2549.5666666666666</v>
      </c>
      <c r="H509" s="8">
        <v>29963.658518518521</v>
      </c>
      <c r="I509" s="8">
        <v>0</v>
      </c>
      <c r="J509" s="8">
        <v>0</v>
      </c>
      <c r="K509" s="8">
        <f t="shared" ref="K509" si="416">K507/$F509</f>
        <v>29963.658518518521</v>
      </c>
    </row>
    <row r="510" spans="1:11" s="19" customFormat="1" x14ac:dyDescent="0.2">
      <c r="A510" s="3" t="s">
        <v>41</v>
      </c>
      <c r="B510" s="3" t="s">
        <v>570</v>
      </c>
      <c r="C510" s="17" t="s">
        <v>200</v>
      </c>
      <c r="D510" s="2" t="s">
        <v>199</v>
      </c>
      <c r="E510" s="17"/>
      <c r="G510" s="18">
        <v>8.5088630451817213</v>
      </c>
      <c r="H510" s="18">
        <v>100</v>
      </c>
      <c r="I510" s="18"/>
      <c r="J510" s="18"/>
      <c r="K510" s="18"/>
    </row>
    <row r="511" spans="1:11" x14ac:dyDescent="0.2">
      <c r="A511" s="3" t="s">
        <v>41</v>
      </c>
      <c r="B511" s="3" t="s">
        <v>570</v>
      </c>
      <c r="C511" s="6"/>
      <c r="D511" s="6"/>
      <c r="E511" s="17"/>
      <c r="G511" s="8"/>
      <c r="H511" s="8"/>
      <c r="I511" s="8"/>
      <c r="J511" s="8"/>
      <c r="K511" s="8"/>
    </row>
    <row r="512" spans="1:11" x14ac:dyDescent="0.2">
      <c r="A512" s="11" t="s">
        <v>5</v>
      </c>
      <c r="B512" s="11" t="s">
        <v>571</v>
      </c>
      <c r="C512" s="12"/>
      <c r="D512" s="7" t="s">
        <v>347</v>
      </c>
      <c r="E512" s="20" t="s">
        <v>346</v>
      </c>
      <c r="G512" s="13"/>
      <c r="H512" s="13"/>
      <c r="I512" s="13"/>
      <c r="J512" s="13"/>
      <c r="K512" s="13"/>
    </row>
    <row r="513" spans="1:11" s="16" customFormat="1" ht="15" x14ac:dyDescent="0.25">
      <c r="A513" s="3" t="s">
        <v>5</v>
      </c>
      <c r="B513" s="3" t="s">
        <v>571</v>
      </c>
      <c r="C513" s="14" t="s">
        <v>201</v>
      </c>
      <c r="D513" s="15" t="s">
        <v>202</v>
      </c>
      <c r="G513" s="1">
        <v>981735.90999999992</v>
      </c>
      <c r="H513" s="1">
        <v>10548682.760000002</v>
      </c>
      <c r="I513" s="1">
        <v>0</v>
      </c>
      <c r="J513" s="1">
        <v>136945</v>
      </c>
      <c r="K513" s="1">
        <f t="shared" ref="K513" si="417">SUM(H513:J513)</f>
        <v>10685627.760000002</v>
      </c>
    </row>
    <row r="514" spans="1:11" x14ac:dyDescent="0.2">
      <c r="A514" s="3" t="s">
        <v>5</v>
      </c>
      <c r="B514" s="3" t="s">
        <v>571</v>
      </c>
      <c r="C514" s="6" t="s">
        <v>201</v>
      </c>
      <c r="D514" s="6" t="s">
        <v>697</v>
      </c>
      <c r="E514" s="17"/>
      <c r="F514" s="17">
        <v>725</v>
      </c>
      <c r="G514" s="8">
        <v>1354.1184965517241</v>
      </c>
      <c r="H514" s="8">
        <v>14549.907255172417</v>
      </c>
      <c r="I514" s="8">
        <v>0</v>
      </c>
      <c r="J514" s="8">
        <v>188.8896551724138</v>
      </c>
      <c r="K514" s="8">
        <f t="shared" ref="K514" si="418">K513/$F514</f>
        <v>14738.79691034483</v>
      </c>
    </row>
    <row r="515" spans="1:11" x14ac:dyDescent="0.2">
      <c r="A515" s="3" t="str">
        <f>A514</f>
        <v>1500</v>
      </c>
      <c r="B515" s="3" t="str">
        <f t="shared" ref="B515" si="419">B514</f>
        <v>KIT CBURLINGTON R</v>
      </c>
      <c r="C515" s="6" t="str">
        <f t="shared" ref="C515" si="420">C514</f>
        <v xml:space="preserve">$ </v>
      </c>
      <c r="D515" s="6" t="s">
        <v>698</v>
      </c>
      <c r="E515" s="17"/>
      <c r="F515" s="17">
        <v>762</v>
      </c>
      <c r="G515" s="8">
        <v>1288.3673359580052</v>
      </c>
      <c r="H515" s="8">
        <v>13843.41569553806</v>
      </c>
      <c r="I515" s="8">
        <v>0</v>
      </c>
      <c r="J515" s="8">
        <v>179.71784776902888</v>
      </c>
      <c r="K515" s="8">
        <f t="shared" ref="K515" si="421">K513/$F515</f>
        <v>14023.133543307089</v>
      </c>
    </row>
    <row r="516" spans="1:11" s="19" customFormat="1" x14ac:dyDescent="0.2">
      <c r="A516" s="3" t="s">
        <v>5</v>
      </c>
      <c r="B516" s="3" t="s">
        <v>571</v>
      </c>
      <c r="C516" s="17" t="s">
        <v>200</v>
      </c>
      <c r="D516" s="2" t="s">
        <v>199</v>
      </c>
      <c r="E516" s="17"/>
      <c r="G516" s="18">
        <v>9.3067156566949389</v>
      </c>
      <c r="H516" s="18">
        <v>100</v>
      </c>
      <c r="I516" s="18"/>
      <c r="J516" s="18"/>
      <c r="K516" s="18"/>
    </row>
    <row r="517" spans="1:11" x14ac:dyDescent="0.2">
      <c r="A517" s="3" t="s">
        <v>5</v>
      </c>
      <c r="B517" s="3" t="s">
        <v>571</v>
      </c>
      <c r="C517" s="6"/>
      <c r="D517" s="6"/>
      <c r="E517" s="17"/>
      <c r="G517" s="8"/>
      <c r="H517" s="8"/>
      <c r="I517" s="8"/>
      <c r="J517" s="8"/>
      <c r="K517" s="8"/>
    </row>
    <row r="518" spans="1:11" x14ac:dyDescent="0.2">
      <c r="A518" s="11" t="s">
        <v>133</v>
      </c>
      <c r="B518" s="11" t="s">
        <v>572</v>
      </c>
      <c r="C518" s="12"/>
      <c r="D518" s="7" t="s">
        <v>345</v>
      </c>
      <c r="E518" s="20" t="s">
        <v>344</v>
      </c>
      <c r="G518" s="13"/>
      <c r="H518" s="13"/>
      <c r="I518" s="13"/>
      <c r="J518" s="13"/>
      <c r="K518" s="13"/>
    </row>
    <row r="519" spans="1:11" s="16" customFormat="1" ht="15" x14ac:dyDescent="0.25">
      <c r="A519" s="3" t="s">
        <v>133</v>
      </c>
      <c r="B519" s="3" t="s">
        <v>572</v>
      </c>
      <c r="C519" s="14" t="s">
        <v>201</v>
      </c>
      <c r="D519" s="15" t="s">
        <v>202</v>
      </c>
      <c r="G519" s="1">
        <v>4947396.92</v>
      </c>
      <c r="H519" s="1">
        <v>22833391.589999996</v>
      </c>
      <c r="I519" s="1">
        <v>0</v>
      </c>
      <c r="J519" s="1">
        <v>0</v>
      </c>
      <c r="K519" s="1">
        <f t="shared" ref="K519" si="422">SUM(H519:J519)</f>
        <v>22833391.589999996</v>
      </c>
    </row>
    <row r="520" spans="1:11" x14ac:dyDescent="0.2">
      <c r="A520" s="3" t="s">
        <v>133</v>
      </c>
      <c r="B520" s="3" t="s">
        <v>572</v>
      </c>
      <c r="C520" s="6" t="s">
        <v>201</v>
      </c>
      <c r="D520" s="6" t="s">
        <v>697</v>
      </c>
      <c r="E520" s="17"/>
      <c r="F520" s="17">
        <v>978.9</v>
      </c>
      <c r="G520" s="8">
        <v>5054.0371028705695</v>
      </c>
      <c r="H520" s="8">
        <v>23325.560925528651</v>
      </c>
      <c r="I520" s="8">
        <v>0</v>
      </c>
      <c r="J520" s="8">
        <v>0</v>
      </c>
      <c r="K520" s="8">
        <f t="shared" ref="K520" si="423">K519/$F520</f>
        <v>23325.560925528651</v>
      </c>
    </row>
    <row r="521" spans="1:11" x14ac:dyDescent="0.2">
      <c r="A521" s="3" t="str">
        <f>A520</f>
        <v>1510</v>
      </c>
      <c r="B521" s="3" t="str">
        <f t="shared" ref="B521" si="424">B520</f>
        <v xml:space="preserve">LAKELAKE COUNTY </v>
      </c>
      <c r="C521" s="6" t="str">
        <f t="shared" ref="C521" si="425">C520</f>
        <v xml:space="preserve">$ </v>
      </c>
      <c r="D521" s="6" t="s">
        <v>698</v>
      </c>
      <c r="E521" s="17"/>
      <c r="F521" s="17">
        <v>982</v>
      </c>
      <c r="G521" s="8">
        <v>5038.0824032586561</v>
      </c>
      <c r="H521" s="8">
        <v>23251.926262729121</v>
      </c>
      <c r="I521" s="8">
        <v>0</v>
      </c>
      <c r="J521" s="8">
        <v>0</v>
      </c>
      <c r="K521" s="8">
        <f t="shared" ref="K521" si="426">K519/$F521</f>
        <v>23251.926262729121</v>
      </c>
    </row>
    <row r="522" spans="1:11" s="19" customFormat="1" x14ac:dyDescent="0.2">
      <c r="A522" s="3" t="s">
        <v>133</v>
      </c>
      <c r="B522" s="3" t="s">
        <v>572</v>
      </c>
      <c r="C522" s="17" t="s">
        <v>200</v>
      </c>
      <c r="D522" s="2" t="s">
        <v>199</v>
      </c>
      <c r="E522" s="17"/>
      <c r="G522" s="18">
        <v>21.667376484563679</v>
      </c>
      <c r="H522" s="18">
        <v>100</v>
      </c>
      <c r="I522" s="18"/>
      <c r="J522" s="18"/>
      <c r="K522" s="18"/>
    </row>
    <row r="523" spans="1:11" x14ac:dyDescent="0.2">
      <c r="A523" s="3" t="s">
        <v>133</v>
      </c>
      <c r="B523" s="3" t="s">
        <v>572</v>
      </c>
      <c r="C523" s="6"/>
      <c r="D523" s="6"/>
      <c r="E523" s="17"/>
      <c r="G523" s="8"/>
      <c r="H523" s="8"/>
      <c r="I523" s="8"/>
      <c r="J523" s="8"/>
      <c r="K523" s="8"/>
    </row>
    <row r="524" spans="1:11" x14ac:dyDescent="0.2">
      <c r="A524" s="11" t="s">
        <v>70</v>
      </c>
      <c r="B524" s="11" t="s">
        <v>573</v>
      </c>
      <c r="C524" s="12"/>
      <c r="D524" s="7" t="s">
        <v>341</v>
      </c>
      <c r="E524" s="20" t="s">
        <v>343</v>
      </c>
      <c r="G524" s="13"/>
      <c r="H524" s="13"/>
      <c r="I524" s="13"/>
      <c r="J524" s="13"/>
      <c r="K524" s="13"/>
    </row>
    <row r="525" spans="1:11" s="16" customFormat="1" ht="15" x14ac:dyDescent="0.25">
      <c r="A525" s="3" t="s">
        <v>70</v>
      </c>
      <c r="B525" s="3" t="s">
        <v>573</v>
      </c>
      <c r="C525" s="14" t="s">
        <v>201</v>
      </c>
      <c r="D525" s="15" t="s">
        <v>202</v>
      </c>
      <c r="G525" s="1">
        <v>7541463.2200000016</v>
      </c>
      <c r="H525" s="1">
        <v>101210014.90000001</v>
      </c>
      <c r="I525" s="1">
        <v>0</v>
      </c>
      <c r="J525" s="1">
        <v>0</v>
      </c>
      <c r="K525" s="1">
        <f t="shared" ref="K525" si="427">SUM(H525:J525)</f>
        <v>101210014.90000001</v>
      </c>
    </row>
    <row r="526" spans="1:11" x14ac:dyDescent="0.2">
      <c r="A526" s="3" t="s">
        <v>70</v>
      </c>
      <c r="B526" s="3" t="s">
        <v>573</v>
      </c>
      <c r="C526" s="6" t="s">
        <v>201</v>
      </c>
      <c r="D526" s="6" t="s">
        <v>697</v>
      </c>
      <c r="E526" s="17"/>
      <c r="F526" s="17">
        <v>5493.02</v>
      </c>
      <c r="G526" s="8">
        <v>1372.917488012059</v>
      </c>
      <c r="H526" s="8">
        <v>18425.204149993991</v>
      </c>
      <c r="I526" s="8">
        <v>0</v>
      </c>
      <c r="J526" s="8">
        <v>0</v>
      </c>
      <c r="K526" s="8">
        <f t="shared" ref="K526" si="428">K525/$F526</f>
        <v>18425.204149993991</v>
      </c>
    </row>
    <row r="527" spans="1:11" x14ac:dyDescent="0.2">
      <c r="A527" s="3" t="str">
        <f>A526</f>
        <v>1520</v>
      </c>
      <c r="B527" s="3" t="str">
        <f t="shared" ref="B527" si="429">B526</f>
        <v>LA PLDURANGO 9-R</v>
      </c>
      <c r="C527" s="6" t="str">
        <f t="shared" ref="C527" si="430">C526</f>
        <v xml:space="preserve">$ </v>
      </c>
      <c r="D527" s="6" t="s">
        <v>698</v>
      </c>
      <c r="E527" s="17"/>
      <c r="F527" s="17">
        <v>5595</v>
      </c>
      <c r="G527" s="8">
        <v>1347.8933369079539</v>
      </c>
      <c r="H527" s="8">
        <v>18089.36816800715</v>
      </c>
      <c r="I527" s="8">
        <v>0</v>
      </c>
      <c r="J527" s="8">
        <v>0</v>
      </c>
      <c r="K527" s="8">
        <f t="shared" ref="K527" si="431">K525/$F527</f>
        <v>18089.36816800715</v>
      </c>
    </row>
    <row r="528" spans="1:11" s="19" customFormat="1" x14ac:dyDescent="0.2">
      <c r="A528" s="3" t="s">
        <v>70</v>
      </c>
      <c r="B528" s="3" t="s">
        <v>573</v>
      </c>
      <c r="C528" s="17" t="s">
        <v>200</v>
      </c>
      <c r="D528" s="2" t="s">
        <v>199</v>
      </c>
      <c r="E528" s="17"/>
      <c r="G528" s="18">
        <v>7.4513013632606446</v>
      </c>
      <c r="H528" s="18">
        <v>100</v>
      </c>
      <c r="I528" s="18"/>
      <c r="J528" s="18"/>
      <c r="K528" s="18"/>
    </row>
    <row r="529" spans="1:11" x14ac:dyDescent="0.2">
      <c r="A529" s="3" t="s">
        <v>70</v>
      </c>
      <c r="B529" s="3" t="s">
        <v>573</v>
      </c>
      <c r="C529" s="6"/>
      <c r="D529" s="6"/>
      <c r="E529" s="17"/>
      <c r="G529" s="8"/>
      <c r="H529" s="8"/>
      <c r="I529" s="8"/>
      <c r="J529" s="8"/>
      <c r="K529" s="8"/>
    </row>
    <row r="530" spans="1:11" x14ac:dyDescent="0.2">
      <c r="A530" s="11" t="s">
        <v>120</v>
      </c>
      <c r="B530" s="11" t="s">
        <v>574</v>
      </c>
      <c r="C530" s="12"/>
      <c r="D530" s="7" t="s">
        <v>341</v>
      </c>
      <c r="E530" s="20" t="s">
        <v>342</v>
      </c>
      <c r="G530" s="13"/>
      <c r="H530" s="13"/>
      <c r="I530" s="13"/>
      <c r="J530" s="13"/>
      <c r="K530" s="13"/>
    </row>
    <row r="531" spans="1:11" s="16" customFormat="1" ht="15" x14ac:dyDescent="0.25">
      <c r="A531" s="3" t="s">
        <v>120</v>
      </c>
      <c r="B531" s="3" t="s">
        <v>574</v>
      </c>
      <c r="C531" s="14" t="s">
        <v>201</v>
      </c>
      <c r="D531" s="15" t="s">
        <v>202</v>
      </c>
      <c r="G531" s="1">
        <v>1190285.2999999998</v>
      </c>
      <c r="H531" s="1">
        <v>23029165.100000001</v>
      </c>
      <c r="I531" s="1">
        <v>0</v>
      </c>
      <c r="J531" s="1">
        <v>0</v>
      </c>
      <c r="K531" s="1">
        <f t="shared" ref="K531" si="432">SUM(H531:J531)</f>
        <v>23029165.100000001</v>
      </c>
    </row>
    <row r="532" spans="1:11" x14ac:dyDescent="0.2">
      <c r="A532" s="3" t="s">
        <v>120</v>
      </c>
      <c r="B532" s="3" t="s">
        <v>574</v>
      </c>
      <c r="C532" s="6" t="s">
        <v>201</v>
      </c>
      <c r="D532" s="6" t="s">
        <v>697</v>
      </c>
      <c r="E532" s="17"/>
      <c r="F532" s="17">
        <v>1364.3</v>
      </c>
      <c r="G532" s="8">
        <v>872.4512937037307</v>
      </c>
      <c r="H532" s="8">
        <v>16879.83955141831</v>
      </c>
      <c r="I532" s="8">
        <v>0</v>
      </c>
      <c r="J532" s="8">
        <v>0</v>
      </c>
      <c r="K532" s="8">
        <f t="shared" ref="K532" si="433">K531/$F532</f>
        <v>16879.83955141831</v>
      </c>
    </row>
    <row r="533" spans="1:11" x14ac:dyDescent="0.2">
      <c r="A533" s="3" t="str">
        <f>A532</f>
        <v>1530</v>
      </c>
      <c r="B533" s="3" t="str">
        <f t="shared" ref="B533" si="434">B532</f>
        <v xml:space="preserve">LA PLBAYFIELD 10 </v>
      </c>
      <c r="C533" s="6" t="str">
        <f t="shared" ref="C533" si="435">C532</f>
        <v xml:space="preserve">$ </v>
      </c>
      <c r="D533" s="6" t="s">
        <v>698</v>
      </c>
      <c r="E533" s="17"/>
      <c r="F533" s="17">
        <v>1281</v>
      </c>
      <c r="G533" s="8">
        <v>929.18446526151433</v>
      </c>
      <c r="H533" s="8">
        <v>17977.490320062454</v>
      </c>
      <c r="I533" s="8">
        <v>0</v>
      </c>
      <c r="J533" s="8">
        <v>0</v>
      </c>
      <c r="K533" s="8">
        <f t="shared" ref="K533" si="436">K531/$F533</f>
        <v>17977.490320062454</v>
      </c>
    </row>
    <row r="534" spans="1:11" s="19" customFormat="1" x14ac:dyDescent="0.2">
      <c r="A534" s="3" t="s">
        <v>120</v>
      </c>
      <c r="B534" s="3" t="s">
        <v>574</v>
      </c>
      <c r="C534" s="17" t="s">
        <v>200</v>
      </c>
      <c r="D534" s="2" t="s">
        <v>199</v>
      </c>
      <c r="E534" s="17"/>
      <c r="G534" s="18">
        <v>5.1685994469682264</v>
      </c>
      <c r="H534" s="18">
        <v>100</v>
      </c>
      <c r="I534" s="18"/>
      <c r="J534" s="18"/>
      <c r="K534" s="18"/>
    </row>
    <row r="535" spans="1:11" x14ac:dyDescent="0.2">
      <c r="A535" s="3" t="s">
        <v>120</v>
      </c>
      <c r="B535" s="3" t="s">
        <v>574</v>
      </c>
      <c r="C535" s="6"/>
      <c r="D535" s="6"/>
      <c r="E535" s="17"/>
      <c r="G535" s="8"/>
      <c r="H535" s="8"/>
      <c r="I535" s="8"/>
      <c r="J535" s="8"/>
      <c r="K535" s="8"/>
    </row>
    <row r="536" spans="1:11" x14ac:dyDescent="0.2">
      <c r="A536" s="11" t="s">
        <v>168</v>
      </c>
      <c r="B536" s="11" t="s">
        <v>575</v>
      </c>
      <c r="C536" s="12"/>
      <c r="D536" s="7" t="s">
        <v>341</v>
      </c>
      <c r="E536" s="20" t="s">
        <v>340</v>
      </c>
      <c r="G536" s="13"/>
      <c r="H536" s="13"/>
      <c r="I536" s="13"/>
      <c r="J536" s="13"/>
      <c r="K536" s="13"/>
    </row>
    <row r="537" spans="1:11" s="16" customFormat="1" ht="15" x14ac:dyDescent="0.25">
      <c r="A537" s="3" t="s">
        <v>168</v>
      </c>
      <c r="B537" s="3" t="s">
        <v>575</v>
      </c>
      <c r="C537" s="14" t="s">
        <v>201</v>
      </c>
      <c r="D537" s="15" t="s">
        <v>202</v>
      </c>
      <c r="G537" s="1">
        <v>3231957.8499999996</v>
      </c>
      <c r="H537" s="1">
        <v>19461832.919999998</v>
      </c>
      <c r="I537" s="1">
        <v>0</v>
      </c>
      <c r="J537" s="1">
        <v>0</v>
      </c>
      <c r="K537" s="1">
        <f t="shared" ref="K537" si="437">SUM(H537:J537)</f>
        <v>19461832.919999998</v>
      </c>
    </row>
    <row r="538" spans="1:11" x14ac:dyDescent="0.2">
      <c r="A538" s="3" t="s">
        <v>168</v>
      </c>
      <c r="B538" s="3" t="s">
        <v>575</v>
      </c>
      <c r="C538" s="6" t="s">
        <v>201</v>
      </c>
      <c r="D538" s="6" t="s">
        <v>697</v>
      </c>
      <c r="E538" s="17"/>
      <c r="F538" s="17">
        <v>784.7</v>
      </c>
      <c r="G538" s="8">
        <v>4118.7177902383073</v>
      </c>
      <c r="H538" s="8">
        <v>24801.622174079261</v>
      </c>
      <c r="I538" s="8">
        <v>0</v>
      </c>
      <c r="J538" s="8">
        <v>0</v>
      </c>
      <c r="K538" s="8">
        <f t="shared" ref="K538" si="438">K537/$F538</f>
        <v>24801.622174079261</v>
      </c>
    </row>
    <row r="539" spans="1:11" x14ac:dyDescent="0.2">
      <c r="A539" s="3" t="str">
        <f>A538</f>
        <v>1540</v>
      </c>
      <c r="B539" s="3" t="str">
        <f t="shared" ref="B539" si="439">B538</f>
        <v>LA PLIGNACIO 11 J</v>
      </c>
      <c r="C539" s="6" t="str">
        <f t="shared" ref="C539" si="440">C538</f>
        <v xml:space="preserve">$ </v>
      </c>
      <c r="D539" s="6" t="s">
        <v>698</v>
      </c>
      <c r="E539" s="17"/>
      <c r="F539" s="17">
        <v>641</v>
      </c>
      <c r="G539" s="8">
        <v>5042.0559282371287</v>
      </c>
      <c r="H539" s="8">
        <v>30361.673822152883</v>
      </c>
      <c r="I539" s="8">
        <v>0</v>
      </c>
      <c r="J539" s="8">
        <v>0</v>
      </c>
      <c r="K539" s="8">
        <f t="shared" ref="K539" si="441">K537/$F539</f>
        <v>30361.673822152883</v>
      </c>
    </row>
    <row r="540" spans="1:11" s="19" customFormat="1" x14ac:dyDescent="0.2">
      <c r="A540" s="3" t="s">
        <v>168</v>
      </c>
      <c r="B540" s="3" t="s">
        <v>575</v>
      </c>
      <c r="C540" s="17" t="s">
        <v>200</v>
      </c>
      <c r="D540" s="2" t="s">
        <v>199</v>
      </c>
      <c r="E540" s="17"/>
      <c r="G540" s="18">
        <v>16.60664678031775</v>
      </c>
      <c r="H540" s="18">
        <v>100</v>
      </c>
      <c r="I540" s="18"/>
      <c r="J540" s="18"/>
      <c r="K540" s="18"/>
    </row>
    <row r="541" spans="1:11" x14ac:dyDescent="0.2">
      <c r="A541" s="3" t="s">
        <v>168</v>
      </c>
      <c r="B541" s="3" t="s">
        <v>575</v>
      </c>
      <c r="C541" s="6"/>
      <c r="D541" s="6"/>
      <c r="E541" s="17"/>
      <c r="G541" s="8"/>
      <c r="H541" s="8"/>
      <c r="I541" s="8"/>
      <c r="J541" s="8"/>
      <c r="K541" s="8"/>
    </row>
    <row r="542" spans="1:11" x14ac:dyDescent="0.2">
      <c r="A542" s="11" t="s">
        <v>102</v>
      </c>
      <c r="B542" s="11" t="s">
        <v>576</v>
      </c>
      <c r="C542" s="12"/>
      <c r="D542" s="7" t="s">
        <v>337</v>
      </c>
      <c r="E542" s="20" t="s">
        <v>339</v>
      </c>
      <c r="G542" s="13"/>
      <c r="H542" s="13"/>
      <c r="I542" s="13"/>
      <c r="J542" s="13"/>
      <c r="K542" s="13"/>
    </row>
    <row r="543" spans="1:11" s="16" customFormat="1" ht="15" x14ac:dyDescent="0.25">
      <c r="A543" s="3" t="s">
        <v>102</v>
      </c>
      <c r="B543" s="3" t="s">
        <v>576</v>
      </c>
      <c r="C543" s="14" t="s">
        <v>201</v>
      </c>
      <c r="D543" s="15" t="s">
        <v>202</v>
      </c>
      <c r="G543" s="1">
        <v>26942127.539999992</v>
      </c>
      <c r="H543" s="1">
        <v>488389848.12</v>
      </c>
      <c r="I543" s="1">
        <v>0</v>
      </c>
      <c r="J543" s="1">
        <v>20632999.049999993</v>
      </c>
      <c r="K543" s="1">
        <f t="shared" ref="K543" si="442">SUM(H543:J543)</f>
        <v>509022847.17000002</v>
      </c>
    </row>
    <row r="544" spans="1:11" x14ac:dyDescent="0.2">
      <c r="A544" s="3" t="s">
        <v>102</v>
      </c>
      <c r="B544" s="3" t="s">
        <v>576</v>
      </c>
      <c r="C544" s="6" t="s">
        <v>201</v>
      </c>
      <c r="D544" s="6" t="s">
        <v>697</v>
      </c>
      <c r="E544" s="17"/>
      <c r="F544" s="17">
        <v>29393.82</v>
      </c>
      <c r="G544" s="8">
        <v>916.591567206984</v>
      </c>
      <c r="H544" s="8">
        <v>16615.392219180765</v>
      </c>
      <c r="I544" s="8">
        <v>0</v>
      </c>
      <c r="J544" s="8">
        <v>701.95024158139347</v>
      </c>
      <c r="K544" s="8">
        <f t="shared" ref="K544" si="443">K543/$F544</f>
        <v>17317.34246076216</v>
      </c>
    </row>
    <row r="545" spans="1:11" x14ac:dyDescent="0.2">
      <c r="A545" s="3" t="str">
        <f>A544</f>
        <v>1550</v>
      </c>
      <c r="B545" s="3" t="str">
        <f t="shared" ref="B545" si="444">B544</f>
        <v>LARIMPOUDRE R-1</v>
      </c>
      <c r="C545" s="6" t="str">
        <f t="shared" ref="C545" si="445">C544</f>
        <v xml:space="preserve">$ </v>
      </c>
      <c r="D545" s="6" t="s">
        <v>698</v>
      </c>
      <c r="E545" s="17"/>
      <c r="F545" s="17">
        <v>30105</v>
      </c>
      <c r="G545" s="8">
        <v>894.93863278525134</v>
      </c>
      <c r="H545" s="8">
        <v>16222.881518684604</v>
      </c>
      <c r="I545" s="8">
        <v>0</v>
      </c>
      <c r="J545" s="8">
        <v>685.36784753363202</v>
      </c>
      <c r="K545" s="8">
        <f t="shared" ref="K545" si="446">K543/$F545</f>
        <v>16908.249366218235</v>
      </c>
    </row>
    <row r="546" spans="1:11" s="19" customFormat="1" x14ac:dyDescent="0.2">
      <c r="A546" s="3" t="s">
        <v>102</v>
      </c>
      <c r="B546" s="3" t="s">
        <v>576</v>
      </c>
      <c r="C546" s="17" t="s">
        <v>200</v>
      </c>
      <c r="D546" s="2" t="s">
        <v>199</v>
      </c>
      <c r="E546" s="17"/>
      <c r="G546" s="18">
        <v>5.5165207965952989</v>
      </c>
      <c r="H546" s="18">
        <v>100</v>
      </c>
      <c r="I546" s="18"/>
      <c r="J546" s="18"/>
      <c r="K546" s="18"/>
    </row>
    <row r="547" spans="1:11" x14ac:dyDescent="0.2">
      <c r="A547" s="3" t="s">
        <v>102</v>
      </c>
      <c r="B547" s="3" t="s">
        <v>576</v>
      </c>
      <c r="C547" s="6"/>
      <c r="D547" s="6"/>
      <c r="E547" s="17"/>
      <c r="G547" s="8"/>
      <c r="H547" s="8"/>
      <c r="I547" s="8"/>
      <c r="J547" s="8"/>
      <c r="K547" s="8"/>
    </row>
    <row r="548" spans="1:11" x14ac:dyDescent="0.2">
      <c r="A548" s="11" t="s">
        <v>98</v>
      </c>
      <c r="B548" s="11" t="s">
        <v>577</v>
      </c>
      <c r="C548" s="12"/>
      <c r="D548" s="7" t="s">
        <v>337</v>
      </c>
      <c r="E548" s="20" t="s">
        <v>338</v>
      </c>
      <c r="G548" s="13"/>
      <c r="H548" s="13"/>
      <c r="I548" s="13"/>
      <c r="J548" s="13"/>
      <c r="K548" s="13"/>
    </row>
    <row r="549" spans="1:11" s="16" customFormat="1" ht="15" x14ac:dyDescent="0.25">
      <c r="A549" s="3" t="s">
        <v>98</v>
      </c>
      <c r="B549" s="3" t="s">
        <v>577</v>
      </c>
      <c r="C549" s="14" t="s">
        <v>201</v>
      </c>
      <c r="D549" s="15" t="s">
        <v>202</v>
      </c>
      <c r="G549" s="1">
        <v>21766808.639999997</v>
      </c>
      <c r="H549" s="1">
        <v>257492152.25999999</v>
      </c>
      <c r="I549" s="1">
        <v>0</v>
      </c>
      <c r="J549" s="1">
        <v>1.862645149230957E-9</v>
      </c>
      <c r="K549" s="1">
        <f t="shared" ref="K549" si="447">SUM(H549:J549)</f>
        <v>257492152.25999999</v>
      </c>
    </row>
    <row r="550" spans="1:11" x14ac:dyDescent="0.2">
      <c r="A550" s="3" t="s">
        <v>98</v>
      </c>
      <c r="B550" s="3" t="s">
        <v>577</v>
      </c>
      <c r="C550" s="6" t="s">
        <v>201</v>
      </c>
      <c r="D550" s="6" t="s">
        <v>697</v>
      </c>
      <c r="E550" s="17"/>
      <c r="F550" s="17">
        <v>15007.4</v>
      </c>
      <c r="G550" s="8">
        <v>1450.4050428455294</v>
      </c>
      <c r="H550" s="8">
        <v>17157.679029012354</v>
      </c>
      <c r="I550" s="8">
        <v>0</v>
      </c>
      <c r="J550" s="8">
        <v>1.2411511315957174E-13</v>
      </c>
      <c r="K550" s="8">
        <f t="shared" ref="K550" si="448">K549/$F550</f>
        <v>17157.679029012354</v>
      </c>
    </row>
    <row r="551" spans="1:11" x14ac:dyDescent="0.2">
      <c r="A551" s="3" t="str">
        <f>A550</f>
        <v>1560</v>
      </c>
      <c r="B551" s="3" t="str">
        <f t="shared" ref="B551" si="449">B550</f>
        <v>LARIMTHOMPSON R-2</v>
      </c>
      <c r="C551" s="6" t="str">
        <f t="shared" ref="C551" si="450">C550</f>
        <v xml:space="preserve">$ </v>
      </c>
      <c r="D551" s="6" t="s">
        <v>698</v>
      </c>
      <c r="E551" s="17"/>
      <c r="F551" s="17">
        <v>15212</v>
      </c>
      <c r="G551" s="8">
        <v>1430.8972285038126</v>
      </c>
      <c r="H551" s="8">
        <v>16926.909825138049</v>
      </c>
      <c r="I551" s="8">
        <v>0</v>
      </c>
      <c r="J551" s="8">
        <v>1.224457763102128E-13</v>
      </c>
      <c r="K551" s="8">
        <f t="shared" ref="K551" si="451">K549/$F551</f>
        <v>16926.909825138049</v>
      </c>
    </row>
    <row r="552" spans="1:11" s="19" customFormat="1" x14ac:dyDescent="0.2">
      <c r="A552" s="3" t="s">
        <v>98</v>
      </c>
      <c r="B552" s="3" t="s">
        <v>577</v>
      </c>
      <c r="C552" s="17" t="s">
        <v>200</v>
      </c>
      <c r="D552" s="2" t="s">
        <v>199</v>
      </c>
      <c r="E552" s="17"/>
      <c r="G552" s="18">
        <v>8.4533871999412202</v>
      </c>
      <c r="H552" s="18">
        <v>100</v>
      </c>
      <c r="I552" s="18"/>
      <c r="J552" s="18"/>
      <c r="K552" s="18"/>
    </row>
    <row r="553" spans="1:11" x14ac:dyDescent="0.2">
      <c r="A553" s="3" t="s">
        <v>98</v>
      </c>
      <c r="B553" s="3" t="s">
        <v>577</v>
      </c>
      <c r="C553" s="6"/>
      <c r="D553" s="6"/>
      <c r="E553" s="17"/>
      <c r="G553" s="8"/>
      <c r="H553" s="8"/>
      <c r="I553" s="8"/>
      <c r="J553" s="8"/>
      <c r="K553" s="8"/>
    </row>
    <row r="554" spans="1:11" x14ac:dyDescent="0.2">
      <c r="A554" s="21" t="s">
        <v>143</v>
      </c>
      <c r="B554" s="11" t="s">
        <v>578</v>
      </c>
      <c r="C554" s="12"/>
      <c r="D554" s="7" t="s">
        <v>337</v>
      </c>
      <c r="E554" s="20" t="s">
        <v>336</v>
      </c>
      <c r="G554" s="13"/>
      <c r="H554" s="13"/>
      <c r="I554" s="13"/>
      <c r="J554" s="13"/>
      <c r="K554" s="13"/>
    </row>
    <row r="555" spans="1:11" s="16" customFormat="1" ht="15" x14ac:dyDescent="0.25">
      <c r="A555" s="21" t="s">
        <v>143</v>
      </c>
      <c r="B555" s="3" t="s">
        <v>578</v>
      </c>
      <c r="C555" s="14" t="s">
        <v>201</v>
      </c>
      <c r="D555" s="15" t="s">
        <v>202</v>
      </c>
      <c r="G555" s="1">
        <v>1643125.99</v>
      </c>
      <c r="H555" s="1">
        <v>19643315.809999995</v>
      </c>
      <c r="I555" s="1">
        <v>0</v>
      </c>
      <c r="J555" s="1">
        <v>0</v>
      </c>
      <c r="K555" s="1">
        <f t="shared" ref="K555" si="452">SUM(H555:J555)</f>
        <v>19643315.809999995</v>
      </c>
    </row>
    <row r="556" spans="1:11" x14ac:dyDescent="0.2">
      <c r="A556" s="21" t="s">
        <v>143</v>
      </c>
      <c r="B556" s="3" t="s">
        <v>578</v>
      </c>
      <c r="C556" s="6" t="s">
        <v>201</v>
      </c>
      <c r="D556" s="6" t="s">
        <v>697</v>
      </c>
      <c r="E556" s="17"/>
      <c r="F556" s="17">
        <v>1049.0999999999999</v>
      </c>
      <c r="G556" s="8">
        <v>1566.2243732723289</v>
      </c>
      <c r="H556" s="8">
        <v>18723.968935277855</v>
      </c>
      <c r="I556" s="8">
        <v>0</v>
      </c>
      <c r="J556" s="8">
        <v>0</v>
      </c>
      <c r="K556" s="8">
        <f t="shared" ref="K556" si="453">K555/$F556</f>
        <v>18723.968935277855</v>
      </c>
    </row>
    <row r="557" spans="1:11" x14ac:dyDescent="0.2">
      <c r="A557" s="3" t="str">
        <f>A556</f>
        <v>1570</v>
      </c>
      <c r="B557" s="3" t="str">
        <f t="shared" ref="B557" si="454">B556</f>
        <v xml:space="preserve">LARIMPARK (ESTES </v>
      </c>
      <c r="C557" s="6" t="str">
        <f t="shared" ref="C557" si="455">C556</f>
        <v xml:space="preserve">$ </v>
      </c>
      <c r="D557" s="6" t="s">
        <v>698</v>
      </c>
      <c r="E557" s="17"/>
      <c r="F557" s="17">
        <v>1061</v>
      </c>
      <c r="G557" s="8">
        <v>1548.6578605089537</v>
      </c>
      <c r="H557" s="8">
        <v>18513.964005655038</v>
      </c>
      <c r="I557" s="8">
        <v>0</v>
      </c>
      <c r="J557" s="8">
        <v>0</v>
      </c>
      <c r="K557" s="8">
        <f t="shared" ref="K557" si="456">K555/$F557</f>
        <v>18513.964005655038</v>
      </c>
    </row>
    <row r="558" spans="1:11" s="19" customFormat="1" x14ac:dyDescent="0.2">
      <c r="A558" s="21" t="s">
        <v>143</v>
      </c>
      <c r="B558" s="3" t="s">
        <v>578</v>
      </c>
      <c r="C558" s="17" t="s">
        <v>200</v>
      </c>
      <c r="D558" s="2" t="s">
        <v>199</v>
      </c>
      <c r="E558" s="17"/>
      <c r="G558" s="18">
        <v>8.36480971895549</v>
      </c>
      <c r="H558" s="18">
        <v>100</v>
      </c>
      <c r="I558" s="18"/>
      <c r="J558" s="18"/>
      <c r="K558" s="18"/>
    </row>
    <row r="559" spans="1:11" x14ac:dyDescent="0.2">
      <c r="A559" s="21" t="s">
        <v>143</v>
      </c>
      <c r="B559" s="3" t="s">
        <v>578</v>
      </c>
      <c r="C559" s="6"/>
      <c r="D559" s="6"/>
      <c r="E559" s="17"/>
      <c r="G559" s="8"/>
      <c r="H559" s="8"/>
      <c r="I559" s="8"/>
      <c r="J559" s="8"/>
      <c r="K559" s="8"/>
    </row>
    <row r="560" spans="1:11" x14ac:dyDescent="0.2">
      <c r="A560" s="11" t="s">
        <v>89</v>
      </c>
      <c r="B560" s="11" t="s">
        <v>579</v>
      </c>
      <c r="C560" s="12"/>
      <c r="D560" s="7" t="s">
        <v>330</v>
      </c>
      <c r="E560" s="20" t="s">
        <v>335</v>
      </c>
      <c r="G560" s="13"/>
      <c r="H560" s="13"/>
      <c r="I560" s="13"/>
      <c r="J560" s="13"/>
      <c r="K560" s="13"/>
    </row>
    <row r="561" spans="1:11" s="16" customFormat="1" ht="15" x14ac:dyDescent="0.25">
      <c r="A561" s="3" t="s">
        <v>89</v>
      </c>
      <c r="B561" s="3" t="s">
        <v>579</v>
      </c>
      <c r="C561" s="14" t="s">
        <v>201</v>
      </c>
      <c r="D561" s="15" t="s">
        <v>202</v>
      </c>
      <c r="G561" s="1">
        <v>2377634.88</v>
      </c>
      <c r="H561" s="1">
        <v>15446022.259999998</v>
      </c>
      <c r="I561" s="1">
        <v>0</v>
      </c>
      <c r="J561" s="1">
        <v>0</v>
      </c>
      <c r="K561" s="1">
        <f t="shared" ref="K561" si="457">SUM(H561:J561)</f>
        <v>15446022.259999998</v>
      </c>
    </row>
    <row r="562" spans="1:11" x14ac:dyDescent="0.2">
      <c r="A562" s="3" t="s">
        <v>89</v>
      </c>
      <c r="B562" s="3" t="s">
        <v>579</v>
      </c>
      <c r="C562" s="6" t="s">
        <v>201</v>
      </c>
      <c r="D562" s="6" t="s">
        <v>697</v>
      </c>
      <c r="E562" s="17"/>
      <c r="F562" s="17">
        <v>898.5</v>
      </c>
      <c r="G562" s="8">
        <v>2646.2269115191984</v>
      </c>
      <c r="H562" s="8">
        <v>17190.898452977181</v>
      </c>
      <c r="I562" s="8">
        <v>0</v>
      </c>
      <c r="J562" s="8">
        <v>0</v>
      </c>
      <c r="K562" s="8">
        <f t="shared" ref="K562" si="458">K561/$F562</f>
        <v>17190.898452977181</v>
      </c>
    </row>
    <row r="563" spans="1:11" x14ac:dyDescent="0.2">
      <c r="A563" s="3" t="str">
        <f>A562</f>
        <v>1580</v>
      </c>
      <c r="B563" s="3" t="str">
        <f t="shared" ref="B563" si="459">B562</f>
        <v>LAS ATRINIDAD 1</v>
      </c>
      <c r="C563" s="6" t="str">
        <f t="shared" ref="C563" si="460">C562</f>
        <v xml:space="preserve">$ </v>
      </c>
      <c r="D563" s="6" t="s">
        <v>698</v>
      </c>
      <c r="E563" s="17"/>
      <c r="F563" s="17">
        <v>796</v>
      </c>
      <c r="G563" s="8">
        <v>2986.9784924623114</v>
      </c>
      <c r="H563" s="8">
        <v>19404.550577889444</v>
      </c>
      <c r="I563" s="8">
        <v>0</v>
      </c>
      <c r="J563" s="8">
        <v>0</v>
      </c>
      <c r="K563" s="8">
        <f t="shared" ref="K563" si="461">K561/$F563</f>
        <v>19404.550577889444</v>
      </c>
    </row>
    <row r="564" spans="1:11" s="19" customFormat="1" x14ac:dyDescent="0.2">
      <c r="A564" s="3" t="s">
        <v>89</v>
      </c>
      <c r="B564" s="3" t="s">
        <v>579</v>
      </c>
      <c r="C564" s="17" t="s">
        <v>200</v>
      </c>
      <c r="D564" s="2" t="s">
        <v>199</v>
      </c>
      <c r="E564" s="17"/>
      <c r="G564" s="18">
        <v>15.393185636908438</v>
      </c>
      <c r="H564" s="18">
        <v>100</v>
      </c>
      <c r="I564" s="18"/>
      <c r="J564" s="18"/>
      <c r="K564" s="18"/>
    </row>
    <row r="565" spans="1:11" x14ac:dyDescent="0.2">
      <c r="A565" s="3" t="s">
        <v>89</v>
      </c>
      <c r="B565" s="3" t="s">
        <v>579</v>
      </c>
      <c r="C565" s="6"/>
      <c r="D565" s="6"/>
      <c r="E565" s="17"/>
      <c r="G565" s="8"/>
      <c r="H565" s="8"/>
      <c r="I565" s="8"/>
      <c r="J565" s="8"/>
      <c r="K565" s="8"/>
    </row>
    <row r="566" spans="1:11" x14ac:dyDescent="0.2">
      <c r="A566" s="11" t="s">
        <v>67</v>
      </c>
      <c r="B566" s="11" t="s">
        <v>580</v>
      </c>
      <c r="C566" s="12"/>
      <c r="D566" s="7" t="s">
        <v>330</v>
      </c>
      <c r="E566" s="20" t="s">
        <v>334</v>
      </c>
      <c r="G566" s="13"/>
      <c r="H566" s="13"/>
      <c r="I566" s="13"/>
      <c r="J566" s="13"/>
      <c r="K566" s="13"/>
    </row>
    <row r="567" spans="1:11" s="16" customFormat="1" ht="15" x14ac:dyDescent="0.25">
      <c r="A567" s="3" t="s">
        <v>67</v>
      </c>
      <c r="B567" s="3" t="s">
        <v>580</v>
      </c>
      <c r="C567" s="14" t="s">
        <v>201</v>
      </c>
      <c r="D567" s="15" t="s">
        <v>202</v>
      </c>
      <c r="G567" s="1">
        <v>1315803.3999999999</v>
      </c>
      <c r="H567" s="1">
        <v>7035816.2599999998</v>
      </c>
      <c r="I567" s="1">
        <v>0</v>
      </c>
      <c r="J567" s="1">
        <v>0</v>
      </c>
      <c r="K567" s="1">
        <f t="shared" ref="K567" si="462">SUM(H567:J567)</f>
        <v>7035816.2599999998</v>
      </c>
    </row>
    <row r="568" spans="1:11" x14ac:dyDescent="0.2">
      <c r="A568" s="3" t="s">
        <v>67</v>
      </c>
      <c r="B568" s="3" t="s">
        <v>580</v>
      </c>
      <c r="C568" s="6" t="s">
        <v>201</v>
      </c>
      <c r="D568" s="6" t="s">
        <v>697</v>
      </c>
      <c r="E568" s="17"/>
      <c r="F568" s="17">
        <v>244</v>
      </c>
      <c r="G568" s="8">
        <v>5392.6368852459009</v>
      </c>
      <c r="H568" s="8">
        <v>28835.312540983607</v>
      </c>
      <c r="I568" s="8">
        <v>0</v>
      </c>
      <c r="J568" s="8">
        <v>0</v>
      </c>
      <c r="K568" s="8">
        <f t="shared" ref="K568" si="463">K567/$F568</f>
        <v>28835.312540983607</v>
      </c>
    </row>
    <row r="569" spans="1:11" x14ac:dyDescent="0.2">
      <c r="A569" s="3" t="str">
        <f>A568</f>
        <v>1590</v>
      </c>
      <c r="B569" s="3" t="str">
        <f t="shared" ref="B569" si="464">B568</f>
        <v>LAS APRIMERO REOR</v>
      </c>
      <c r="C569" s="6" t="str">
        <f t="shared" ref="C569" si="465">C568</f>
        <v xml:space="preserve">$ </v>
      </c>
      <c r="D569" s="6" t="s">
        <v>698</v>
      </c>
      <c r="E569" s="17"/>
      <c r="F569" s="17">
        <v>259</v>
      </c>
      <c r="G569" s="8">
        <v>5080.3220077220076</v>
      </c>
      <c r="H569" s="8">
        <v>27165.313745173746</v>
      </c>
      <c r="I569" s="8">
        <v>0</v>
      </c>
      <c r="J569" s="8">
        <v>0</v>
      </c>
      <c r="K569" s="8">
        <f t="shared" ref="K569" si="466">K567/$F569</f>
        <v>27165.313745173746</v>
      </c>
    </row>
    <row r="570" spans="1:11" s="19" customFormat="1" x14ac:dyDescent="0.2">
      <c r="A570" s="3" t="s">
        <v>67</v>
      </c>
      <c r="B570" s="3" t="s">
        <v>580</v>
      </c>
      <c r="C570" s="17" t="s">
        <v>200</v>
      </c>
      <c r="D570" s="2" t="s">
        <v>199</v>
      </c>
      <c r="E570" s="17"/>
      <c r="G570" s="18">
        <v>18.701503157218603</v>
      </c>
      <c r="H570" s="18">
        <v>100</v>
      </c>
      <c r="I570" s="18"/>
      <c r="J570" s="18"/>
      <c r="K570" s="18"/>
    </row>
    <row r="571" spans="1:11" x14ac:dyDescent="0.2">
      <c r="A571" s="3" t="s">
        <v>67</v>
      </c>
      <c r="B571" s="3" t="s">
        <v>580</v>
      </c>
      <c r="C571" s="6"/>
      <c r="D571" s="6"/>
      <c r="E571" s="17"/>
      <c r="G571" s="8"/>
      <c r="H571" s="8"/>
      <c r="I571" s="8"/>
      <c r="J571" s="8"/>
      <c r="K571" s="8"/>
    </row>
    <row r="572" spans="1:11" x14ac:dyDescent="0.2">
      <c r="A572" s="11" t="s">
        <v>10</v>
      </c>
      <c r="B572" s="11" t="s">
        <v>581</v>
      </c>
      <c r="C572" s="12"/>
      <c r="D572" s="7" t="s">
        <v>330</v>
      </c>
      <c r="E572" s="20" t="s">
        <v>333</v>
      </c>
      <c r="G572" s="13"/>
      <c r="H572" s="13"/>
      <c r="I572" s="13"/>
      <c r="J572" s="13"/>
      <c r="K572" s="13"/>
    </row>
    <row r="573" spans="1:11" s="16" customFormat="1" ht="15" x14ac:dyDescent="0.25">
      <c r="A573" s="3" t="s">
        <v>10</v>
      </c>
      <c r="B573" s="3" t="s">
        <v>581</v>
      </c>
      <c r="C573" s="14" t="s">
        <v>201</v>
      </c>
      <c r="D573" s="15" t="s">
        <v>202</v>
      </c>
      <c r="G573" s="1">
        <v>802060.48</v>
      </c>
      <c r="H573" s="1">
        <v>5486236.8100000005</v>
      </c>
      <c r="I573" s="1">
        <v>0</v>
      </c>
      <c r="J573" s="1">
        <v>0</v>
      </c>
      <c r="K573" s="1">
        <f t="shared" ref="K573" si="467">SUM(H573:J573)</f>
        <v>5486236.8100000005</v>
      </c>
    </row>
    <row r="574" spans="1:11" x14ac:dyDescent="0.2">
      <c r="A574" s="3" t="s">
        <v>10</v>
      </c>
      <c r="B574" s="3" t="s">
        <v>581</v>
      </c>
      <c r="C574" s="6" t="s">
        <v>201</v>
      </c>
      <c r="D574" s="6" t="s">
        <v>697</v>
      </c>
      <c r="E574" s="17"/>
      <c r="F574" s="17">
        <v>340.8</v>
      </c>
      <c r="G574" s="8">
        <v>2353.4638497652581</v>
      </c>
      <c r="H574" s="8">
        <v>16098.112705399062</v>
      </c>
      <c r="I574" s="8">
        <v>0</v>
      </c>
      <c r="J574" s="8">
        <v>0</v>
      </c>
      <c r="K574" s="8">
        <f t="shared" ref="K574" si="468">K573/$F574</f>
        <v>16098.112705399062</v>
      </c>
    </row>
    <row r="575" spans="1:11" x14ac:dyDescent="0.2">
      <c r="A575" s="3" t="str">
        <f>A574</f>
        <v>1600</v>
      </c>
      <c r="B575" s="3" t="str">
        <f t="shared" ref="B575" si="469">B574</f>
        <v>LAS AHOEHNE REORG</v>
      </c>
      <c r="C575" s="6" t="str">
        <f t="shared" ref="C575" si="470">C574</f>
        <v xml:space="preserve">$ </v>
      </c>
      <c r="D575" s="6" t="s">
        <v>698</v>
      </c>
      <c r="E575" s="17"/>
      <c r="F575" s="17">
        <v>319</v>
      </c>
      <c r="G575" s="8">
        <v>2514.2961755485894</v>
      </c>
      <c r="H575" s="8">
        <v>17198.234514106585</v>
      </c>
      <c r="I575" s="8">
        <v>0</v>
      </c>
      <c r="J575" s="8">
        <v>0</v>
      </c>
      <c r="K575" s="8">
        <f t="shared" ref="K575" si="471">K573/$F575</f>
        <v>17198.234514106585</v>
      </c>
    </row>
    <row r="576" spans="1:11" s="19" customFormat="1" x14ac:dyDescent="0.2">
      <c r="A576" s="3" t="s">
        <v>10</v>
      </c>
      <c r="B576" s="3" t="s">
        <v>581</v>
      </c>
      <c r="C576" s="17" t="s">
        <v>200</v>
      </c>
      <c r="D576" s="2" t="s">
        <v>199</v>
      </c>
      <c r="E576" s="17"/>
      <c r="G576" s="18">
        <v>14.619501632486037</v>
      </c>
      <c r="H576" s="18">
        <v>100</v>
      </c>
      <c r="I576" s="18"/>
      <c r="J576" s="18"/>
      <c r="K576" s="18"/>
    </row>
    <row r="577" spans="1:11" x14ac:dyDescent="0.2">
      <c r="A577" s="3" t="s">
        <v>10</v>
      </c>
      <c r="B577" s="3" t="s">
        <v>581</v>
      </c>
      <c r="C577" s="6"/>
      <c r="D577" s="6"/>
      <c r="E577" s="17"/>
      <c r="G577" s="8"/>
      <c r="H577" s="8"/>
      <c r="I577" s="8"/>
      <c r="J577" s="8"/>
      <c r="K577" s="8"/>
    </row>
    <row r="578" spans="1:11" x14ac:dyDescent="0.2">
      <c r="A578" s="11" t="s">
        <v>114</v>
      </c>
      <c r="B578" s="11" t="s">
        <v>582</v>
      </c>
      <c r="C578" s="12"/>
      <c r="D578" s="7" t="s">
        <v>330</v>
      </c>
      <c r="E578" s="20" t="s">
        <v>332</v>
      </c>
      <c r="G578" s="13"/>
      <c r="H578" s="13"/>
      <c r="I578" s="13"/>
      <c r="J578" s="13"/>
      <c r="K578" s="13"/>
    </row>
    <row r="579" spans="1:11" s="16" customFormat="1" ht="15" x14ac:dyDescent="0.25">
      <c r="A579" s="3" t="s">
        <v>114</v>
      </c>
      <c r="B579" s="3" t="s">
        <v>582</v>
      </c>
      <c r="C579" s="14" t="s">
        <v>201</v>
      </c>
      <c r="D579" s="15" t="s">
        <v>202</v>
      </c>
      <c r="G579" s="1">
        <v>753025.44</v>
      </c>
      <c r="H579" s="1">
        <v>3082680.83</v>
      </c>
      <c r="I579" s="1">
        <v>0</v>
      </c>
      <c r="J579" s="1">
        <v>0</v>
      </c>
      <c r="K579" s="1">
        <f t="shared" ref="K579" si="472">SUM(H579:J579)</f>
        <v>3082680.83</v>
      </c>
    </row>
    <row r="580" spans="1:11" x14ac:dyDescent="0.2">
      <c r="A580" s="3" t="s">
        <v>114</v>
      </c>
      <c r="B580" s="3" t="s">
        <v>582</v>
      </c>
      <c r="C580" s="6" t="s">
        <v>201</v>
      </c>
      <c r="D580" s="6" t="s">
        <v>697</v>
      </c>
      <c r="E580" s="17"/>
      <c r="F580" s="17">
        <v>112</v>
      </c>
      <c r="G580" s="8">
        <v>6723.4414285714283</v>
      </c>
      <c r="H580" s="8">
        <v>27523.935982142859</v>
      </c>
      <c r="I580" s="8">
        <v>0</v>
      </c>
      <c r="J580" s="8">
        <v>0</v>
      </c>
      <c r="K580" s="8">
        <f t="shared" ref="K580" si="473">K579/$F580</f>
        <v>27523.935982142859</v>
      </c>
    </row>
    <row r="581" spans="1:11" x14ac:dyDescent="0.2">
      <c r="A581" s="3" t="str">
        <f>A580</f>
        <v>1620</v>
      </c>
      <c r="B581" s="3" t="str">
        <f t="shared" ref="B581" si="474">B580</f>
        <v>LAS AAGUILAR REOR</v>
      </c>
      <c r="C581" s="6" t="str">
        <f t="shared" ref="C581" si="475">C580</f>
        <v xml:space="preserve">$ </v>
      </c>
      <c r="D581" s="6" t="s">
        <v>698</v>
      </c>
      <c r="E581" s="17"/>
      <c r="F581" s="17">
        <v>119</v>
      </c>
      <c r="G581" s="8">
        <v>6327.9448739495792</v>
      </c>
      <c r="H581" s="8">
        <v>25904.880924369747</v>
      </c>
      <c r="I581" s="8">
        <v>0</v>
      </c>
      <c r="J581" s="8">
        <v>0</v>
      </c>
      <c r="K581" s="8">
        <f t="shared" ref="K581" si="476">K579/$F581</f>
        <v>25904.880924369747</v>
      </c>
    </row>
    <row r="582" spans="1:11" s="19" customFormat="1" x14ac:dyDescent="0.2">
      <c r="A582" s="3" t="s">
        <v>114</v>
      </c>
      <c r="B582" s="3" t="s">
        <v>582</v>
      </c>
      <c r="C582" s="17" t="s">
        <v>200</v>
      </c>
      <c r="D582" s="2" t="s">
        <v>199</v>
      </c>
      <c r="E582" s="17"/>
      <c r="G582" s="18">
        <v>24.427616140851011</v>
      </c>
      <c r="H582" s="18">
        <v>100</v>
      </c>
      <c r="I582" s="18"/>
      <c r="J582" s="18"/>
      <c r="K582" s="18"/>
    </row>
    <row r="583" spans="1:11" x14ac:dyDescent="0.2">
      <c r="A583" s="3" t="s">
        <v>114</v>
      </c>
      <c r="B583" s="3" t="s">
        <v>582</v>
      </c>
      <c r="C583" s="6"/>
      <c r="D583" s="6"/>
      <c r="E583" s="17"/>
      <c r="G583" s="8"/>
      <c r="H583" s="8"/>
      <c r="I583" s="8"/>
      <c r="J583" s="8"/>
      <c r="K583" s="8"/>
    </row>
    <row r="584" spans="1:11" x14ac:dyDescent="0.2">
      <c r="A584" s="11" t="s">
        <v>80</v>
      </c>
      <c r="B584" s="11" t="s">
        <v>583</v>
      </c>
      <c r="C584" s="12"/>
      <c r="D584" s="7" t="s">
        <v>330</v>
      </c>
      <c r="E584" s="20" t="s">
        <v>331</v>
      </c>
      <c r="G584" s="13"/>
      <c r="H584" s="13"/>
      <c r="I584" s="13"/>
      <c r="J584" s="13"/>
      <c r="K584" s="13"/>
    </row>
    <row r="585" spans="1:11" s="16" customFormat="1" ht="15" x14ac:dyDescent="0.25">
      <c r="A585" s="3" t="s">
        <v>80</v>
      </c>
      <c r="B585" s="3" t="s">
        <v>583</v>
      </c>
      <c r="C585" s="14" t="s">
        <v>201</v>
      </c>
      <c r="D585" s="15" t="s">
        <v>202</v>
      </c>
      <c r="G585" s="1">
        <v>262828.48</v>
      </c>
      <c r="H585" s="1">
        <v>5213395.2699999996</v>
      </c>
      <c r="I585" s="1">
        <v>0</v>
      </c>
      <c r="J585" s="1">
        <v>0</v>
      </c>
      <c r="K585" s="1">
        <f t="shared" ref="K585" si="477">SUM(H585:J585)</f>
        <v>5213395.2699999996</v>
      </c>
    </row>
    <row r="586" spans="1:11" x14ac:dyDescent="0.2">
      <c r="A586" s="3" t="s">
        <v>80</v>
      </c>
      <c r="B586" s="3" t="s">
        <v>583</v>
      </c>
      <c r="C586" s="6" t="s">
        <v>201</v>
      </c>
      <c r="D586" s="6" t="s">
        <v>697</v>
      </c>
      <c r="E586" s="17"/>
      <c r="F586" s="17">
        <v>449</v>
      </c>
      <c r="G586" s="8">
        <v>585.36409799554565</v>
      </c>
      <c r="H586" s="8">
        <v>11611.125322939866</v>
      </c>
      <c r="I586" s="8">
        <v>0</v>
      </c>
      <c r="J586" s="8">
        <v>0</v>
      </c>
      <c r="K586" s="8">
        <f t="shared" ref="K586" si="478">K585/$F586</f>
        <v>11611.125322939866</v>
      </c>
    </row>
    <row r="587" spans="1:11" x14ac:dyDescent="0.2">
      <c r="A587" s="3" t="str">
        <f>A586</f>
        <v>1750</v>
      </c>
      <c r="B587" s="3" t="str">
        <f t="shared" ref="B587" si="479">B586</f>
        <v>LAS ABRANSON REOR</v>
      </c>
      <c r="C587" s="6" t="str">
        <f t="shared" ref="C587" si="480">C586</f>
        <v xml:space="preserve">$ </v>
      </c>
      <c r="D587" s="6" t="s">
        <v>698</v>
      </c>
      <c r="E587" s="17"/>
      <c r="F587" s="17">
        <v>442</v>
      </c>
      <c r="G587" s="8">
        <v>594.63457013574657</v>
      </c>
      <c r="H587" s="8">
        <v>11795.011923076921</v>
      </c>
      <c r="I587" s="8">
        <v>0</v>
      </c>
      <c r="J587" s="8">
        <v>0</v>
      </c>
      <c r="K587" s="8">
        <f t="shared" ref="K587" si="481">K585/$F587</f>
        <v>11795.011923076921</v>
      </c>
    </row>
    <row r="588" spans="1:11" s="19" customFormat="1" x14ac:dyDescent="0.2">
      <c r="A588" s="3" t="s">
        <v>80</v>
      </c>
      <c r="B588" s="3" t="s">
        <v>583</v>
      </c>
      <c r="C588" s="17" t="s">
        <v>200</v>
      </c>
      <c r="D588" s="2" t="s">
        <v>199</v>
      </c>
      <c r="E588" s="17"/>
      <c r="G588" s="18">
        <v>5.0414071135642091</v>
      </c>
      <c r="H588" s="18">
        <v>100</v>
      </c>
      <c r="I588" s="18"/>
      <c r="J588" s="18"/>
      <c r="K588" s="18"/>
    </row>
    <row r="589" spans="1:11" x14ac:dyDescent="0.2">
      <c r="A589" s="3" t="s">
        <v>80</v>
      </c>
      <c r="B589" s="3" t="s">
        <v>583</v>
      </c>
      <c r="C589" s="6"/>
      <c r="D589" s="6"/>
      <c r="E589" s="17"/>
      <c r="G589" s="8"/>
      <c r="H589" s="8"/>
      <c r="I589" s="8"/>
      <c r="J589" s="8"/>
      <c r="K589" s="8"/>
    </row>
    <row r="590" spans="1:11" x14ac:dyDescent="0.2">
      <c r="A590" s="11" t="s">
        <v>188</v>
      </c>
      <c r="B590" s="11" t="s">
        <v>584</v>
      </c>
      <c r="C590" s="12"/>
      <c r="D590" s="7" t="s">
        <v>330</v>
      </c>
      <c r="E590" s="20" t="s">
        <v>329</v>
      </c>
      <c r="G590" s="13"/>
      <c r="H590" s="13"/>
      <c r="I590" s="13"/>
      <c r="J590" s="13"/>
      <c r="K590" s="13"/>
    </row>
    <row r="591" spans="1:11" s="16" customFormat="1" ht="15" x14ac:dyDescent="0.25">
      <c r="A591" s="3" t="s">
        <v>188</v>
      </c>
      <c r="B591" s="3" t="s">
        <v>584</v>
      </c>
      <c r="C591" s="14" t="s">
        <v>201</v>
      </c>
      <c r="D591" s="15" t="s">
        <v>202</v>
      </c>
      <c r="G591" s="1">
        <v>244434.05999999997</v>
      </c>
      <c r="H591" s="1">
        <v>1815419.69</v>
      </c>
      <c r="I591" s="1">
        <v>0</v>
      </c>
      <c r="J591" s="1">
        <v>0</v>
      </c>
      <c r="K591" s="1">
        <f t="shared" ref="K591" si="482">SUM(H591:J591)</f>
        <v>1815419.69</v>
      </c>
    </row>
    <row r="592" spans="1:11" x14ac:dyDescent="0.2">
      <c r="A592" s="3" t="s">
        <v>188</v>
      </c>
      <c r="B592" s="3" t="s">
        <v>584</v>
      </c>
      <c r="C592" s="6" t="s">
        <v>201</v>
      </c>
      <c r="D592" s="6" t="s">
        <v>697</v>
      </c>
      <c r="E592" s="17"/>
      <c r="F592" s="17">
        <v>50</v>
      </c>
      <c r="G592" s="8">
        <v>4888.6811999999991</v>
      </c>
      <c r="H592" s="8">
        <v>36308.393799999998</v>
      </c>
      <c r="I592" s="8">
        <v>0</v>
      </c>
      <c r="J592" s="8">
        <v>0</v>
      </c>
      <c r="K592" s="8">
        <f t="shared" ref="K592" si="483">K591/$F592</f>
        <v>36308.393799999998</v>
      </c>
    </row>
    <row r="593" spans="1:11" x14ac:dyDescent="0.2">
      <c r="A593" s="3" t="str">
        <f>A592</f>
        <v>1760</v>
      </c>
      <c r="B593" s="3" t="str">
        <f t="shared" ref="B593" si="484">B592</f>
        <v>LAS AKIM REORGANI</v>
      </c>
      <c r="C593" s="6" t="str">
        <f t="shared" ref="C593" si="485">C592</f>
        <v xml:space="preserve">$ </v>
      </c>
      <c r="D593" s="6" t="s">
        <v>698</v>
      </c>
      <c r="E593" s="17"/>
      <c r="F593" s="17">
        <v>33</v>
      </c>
      <c r="G593" s="8">
        <v>7407.0927272727267</v>
      </c>
      <c r="H593" s="8">
        <v>55012.71787878788</v>
      </c>
      <c r="I593" s="8">
        <v>0</v>
      </c>
      <c r="J593" s="8">
        <v>0</v>
      </c>
      <c r="K593" s="8">
        <f t="shared" ref="K593" si="486">K591/$F593</f>
        <v>55012.71787878788</v>
      </c>
    </row>
    <row r="594" spans="1:11" s="19" customFormat="1" x14ac:dyDescent="0.2">
      <c r="A594" s="3" t="s">
        <v>188</v>
      </c>
      <c r="B594" s="3" t="s">
        <v>584</v>
      </c>
      <c r="C594" s="17" t="s">
        <v>200</v>
      </c>
      <c r="D594" s="2" t="s">
        <v>199</v>
      </c>
      <c r="E594" s="17"/>
      <c r="G594" s="18">
        <v>13.464327909762838</v>
      </c>
      <c r="H594" s="18">
        <v>100</v>
      </c>
      <c r="I594" s="18"/>
      <c r="J594" s="18"/>
      <c r="K594" s="18"/>
    </row>
    <row r="595" spans="1:11" x14ac:dyDescent="0.2">
      <c r="A595" s="3" t="s">
        <v>188</v>
      </c>
      <c r="B595" s="3" t="s">
        <v>584</v>
      </c>
      <c r="C595" s="6"/>
      <c r="D595" s="6"/>
      <c r="E595" s="17"/>
      <c r="G595" s="8"/>
      <c r="H595" s="8"/>
      <c r="I595" s="8"/>
      <c r="J595" s="8"/>
      <c r="K595" s="8"/>
    </row>
    <row r="596" spans="1:11" x14ac:dyDescent="0.2">
      <c r="A596" s="11" t="s">
        <v>161</v>
      </c>
      <c r="B596" s="11" t="s">
        <v>585</v>
      </c>
      <c r="C596" s="12"/>
      <c r="D596" s="7" t="s">
        <v>326</v>
      </c>
      <c r="E596" s="20" t="s">
        <v>328</v>
      </c>
      <c r="G596" s="13"/>
      <c r="H596" s="13"/>
      <c r="I596" s="13"/>
      <c r="J596" s="13"/>
      <c r="K596" s="13"/>
    </row>
    <row r="597" spans="1:11" s="16" customFormat="1" ht="15" x14ac:dyDescent="0.25">
      <c r="A597" s="3" t="s">
        <v>161</v>
      </c>
      <c r="B597" s="3" t="s">
        <v>585</v>
      </c>
      <c r="C597" s="14" t="s">
        <v>201</v>
      </c>
      <c r="D597" s="15" t="s">
        <v>202</v>
      </c>
      <c r="G597" s="1">
        <v>308973.58999999997</v>
      </c>
      <c r="H597" s="1">
        <v>4511986.57</v>
      </c>
      <c r="I597" s="1">
        <v>0</v>
      </c>
      <c r="J597" s="1">
        <v>0</v>
      </c>
      <c r="K597" s="1">
        <f t="shared" ref="K597" si="487">SUM(H597:J597)</f>
        <v>4511986.57</v>
      </c>
    </row>
    <row r="598" spans="1:11" x14ac:dyDescent="0.2">
      <c r="A598" s="3" t="s">
        <v>161</v>
      </c>
      <c r="B598" s="3" t="s">
        <v>585</v>
      </c>
      <c r="C598" s="6" t="s">
        <v>201</v>
      </c>
      <c r="D598" s="6" t="s">
        <v>697</v>
      </c>
      <c r="E598" s="17"/>
      <c r="F598" s="17">
        <v>200.5</v>
      </c>
      <c r="G598" s="8">
        <v>1541.0154114713216</v>
      </c>
      <c r="H598" s="8">
        <v>22503.673665835413</v>
      </c>
      <c r="I598" s="8">
        <v>0</v>
      </c>
      <c r="J598" s="8">
        <v>0</v>
      </c>
      <c r="K598" s="8">
        <f t="shared" ref="K598" si="488">K597/$F598</f>
        <v>22503.673665835413</v>
      </c>
    </row>
    <row r="599" spans="1:11" x14ac:dyDescent="0.2">
      <c r="A599" s="3" t="str">
        <f>A598</f>
        <v>1780</v>
      </c>
      <c r="B599" s="3" t="str">
        <f t="shared" ref="B599" si="489">B598</f>
        <v>LINCOGENOA-HUGO C</v>
      </c>
      <c r="C599" s="6" t="str">
        <f t="shared" ref="C599" si="490">C598</f>
        <v xml:space="preserve">$ </v>
      </c>
      <c r="D599" s="6" t="s">
        <v>698</v>
      </c>
      <c r="E599" s="17"/>
      <c r="F599" s="17">
        <v>224</v>
      </c>
      <c r="G599" s="8">
        <v>1379.3463839285712</v>
      </c>
      <c r="H599" s="8">
        <v>20142.7971875</v>
      </c>
      <c r="I599" s="8">
        <v>0</v>
      </c>
      <c r="J599" s="8">
        <v>0</v>
      </c>
      <c r="K599" s="8">
        <f t="shared" ref="K599" si="491">K597/$F599</f>
        <v>20142.7971875</v>
      </c>
    </row>
    <row r="600" spans="1:11" s="19" customFormat="1" x14ac:dyDescent="0.2">
      <c r="A600" s="3" t="s">
        <v>161</v>
      </c>
      <c r="B600" s="3" t="s">
        <v>585</v>
      </c>
      <c r="C600" s="17" t="s">
        <v>200</v>
      </c>
      <c r="D600" s="2" t="s">
        <v>199</v>
      </c>
      <c r="E600" s="17"/>
      <c r="G600" s="18">
        <v>6.8478393099472363</v>
      </c>
      <c r="H600" s="18">
        <v>100</v>
      </c>
      <c r="I600" s="18"/>
      <c r="J600" s="18"/>
      <c r="K600" s="18"/>
    </row>
    <row r="601" spans="1:11" x14ac:dyDescent="0.2">
      <c r="A601" s="3" t="s">
        <v>161</v>
      </c>
      <c r="B601" s="3" t="s">
        <v>585</v>
      </c>
      <c r="C601" s="6"/>
      <c r="D601" s="6"/>
      <c r="E601" s="17"/>
      <c r="G601" s="8"/>
      <c r="H601" s="8"/>
      <c r="I601" s="8"/>
      <c r="J601" s="8"/>
      <c r="K601" s="8"/>
    </row>
    <row r="602" spans="1:11" x14ac:dyDescent="0.2">
      <c r="A602" s="11" t="s">
        <v>115</v>
      </c>
      <c r="B602" s="11" t="s">
        <v>586</v>
      </c>
      <c r="C602" s="12"/>
      <c r="D602" s="7" t="s">
        <v>326</v>
      </c>
      <c r="E602" s="20" t="s">
        <v>327</v>
      </c>
      <c r="G602" s="13"/>
      <c r="H602" s="13"/>
      <c r="I602" s="13"/>
      <c r="J602" s="13"/>
      <c r="K602" s="13"/>
    </row>
    <row r="603" spans="1:11" s="16" customFormat="1" ht="15" x14ac:dyDescent="0.25">
      <c r="A603" s="3" t="s">
        <v>115</v>
      </c>
      <c r="B603" s="3" t="s">
        <v>586</v>
      </c>
      <c r="C603" s="14" t="s">
        <v>201</v>
      </c>
      <c r="D603" s="15" t="s">
        <v>202</v>
      </c>
      <c r="G603" s="1">
        <v>569534.21</v>
      </c>
      <c r="H603" s="1">
        <v>7887706.6699999999</v>
      </c>
      <c r="I603" s="1">
        <v>0</v>
      </c>
      <c r="J603" s="1">
        <v>0</v>
      </c>
      <c r="K603" s="1">
        <f t="shared" ref="K603" si="492">SUM(H603:J603)</f>
        <v>7887706.6699999999</v>
      </c>
    </row>
    <row r="604" spans="1:11" x14ac:dyDescent="0.2">
      <c r="A604" s="3" t="s">
        <v>115</v>
      </c>
      <c r="B604" s="3" t="s">
        <v>586</v>
      </c>
      <c r="C604" s="6" t="s">
        <v>201</v>
      </c>
      <c r="D604" s="6" t="s">
        <v>697</v>
      </c>
      <c r="E604" s="17"/>
      <c r="F604" s="17">
        <v>483.5</v>
      </c>
      <c r="G604" s="8">
        <v>1177.9404550155118</v>
      </c>
      <c r="H604" s="8">
        <v>16313.767673216133</v>
      </c>
      <c r="I604" s="8">
        <v>0</v>
      </c>
      <c r="J604" s="8">
        <v>0</v>
      </c>
      <c r="K604" s="8">
        <f t="shared" ref="K604" si="493">K603/$F604</f>
        <v>16313.767673216133</v>
      </c>
    </row>
    <row r="605" spans="1:11" x14ac:dyDescent="0.2">
      <c r="A605" s="3" t="str">
        <f>A604</f>
        <v>1790</v>
      </c>
      <c r="B605" s="3" t="str">
        <f t="shared" ref="B605" si="494">B604</f>
        <v>LINCOLIMON RE-4J</v>
      </c>
      <c r="C605" s="6" t="str">
        <f t="shared" ref="C605" si="495">C604</f>
        <v xml:space="preserve">$ </v>
      </c>
      <c r="D605" s="6" t="s">
        <v>698</v>
      </c>
      <c r="E605" s="17"/>
      <c r="F605" s="17">
        <v>457</v>
      </c>
      <c r="G605" s="8">
        <v>1246.2455361050327</v>
      </c>
      <c r="H605" s="8">
        <v>17259.752013129102</v>
      </c>
      <c r="I605" s="8">
        <v>0</v>
      </c>
      <c r="J605" s="8">
        <v>0</v>
      </c>
      <c r="K605" s="8">
        <f t="shared" ref="K605" si="496">K603/$F605</f>
        <v>17259.752013129102</v>
      </c>
    </row>
    <row r="606" spans="1:11" s="19" customFormat="1" x14ac:dyDescent="0.2">
      <c r="A606" s="3" t="s">
        <v>115</v>
      </c>
      <c r="B606" s="3" t="s">
        <v>586</v>
      </c>
      <c r="C606" s="17" t="s">
        <v>200</v>
      </c>
      <c r="D606" s="2" t="s">
        <v>199</v>
      </c>
      <c r="E606" s="17"/>
      <c r="G606" s="18">
        <v>7.2205297918361859</v>
      </c>
      <c r="H606" s="18">
        <v>100</v>
      </c>
      <c r="I606" s="18"/>
      <c r="J606" s="18"/>
      <c r="K606" s="18"/>
    </row>
    <row r="607" spans="1:11" x14ac:dyDescent="0.2">
      <c r="A607" s="3" t="s">
        <v>115</v>
      </c>
      <c r="B607" s="3" t="s">
        <v>586</v>
      </c>
      <c r="C607" s="6"/>
      <c r="D607" s="6"/>
      <c r="E607" s="17"/>
      <c r="G607" s="8"/>
      <c r="H607" s="8"/>
      <c r="I607" s="8"/>
      <c r="J607" s="8"/>
      <c r="K607" s="8"/>
    </row>
    <row r="608" spans="1:11" x14ac:dyDescent="0.2">
      <c r="A608" s="11" t="s">
        <v>105</v>
      </c>
      <c r="B608" s="11" t="s">
        <v>587</v>
      </c>
      <c r="C608" s="12"/>
      <c r="D608" s="7" t="s">
        <v>326</v>
      </c>
      <c r="E608" s="20" t="s">
        <v>325</v>
      </c>
      <c r="G608" s="13"/>
      <c r="H608" s="13"/>
      <c r="I608" s="13"/>
      <c r="J608" s="13"/>
      <c r="K608" s="13"/>
    </row>
    <row r="609" spans="1:11" s="16" customFormat="1" ht="15" x14ac:dyDescent="0.25">
      <c r="A609" s="3" t="s">
        <v>105</v>
      </c>
      <c r="B609" s="3" t="s">
        <v>587</v>
      </c>
      <c r="C609" s="14" t="s">
        <v>201</v>
      </c>
      <c r="D609" s="15" t="s">
        <v>202</v>
      </c>
      <c r="G609" s="1">
        <v>126394.33</v>
      </c>
      <c r="H609" s="1">
        <v>1502736.3399999999</v>
      </c>
      <c r="I609" s="1">
        <v>0</v>
      </c>
      <c r="J609" s="1">
        <v>0</v>
      </c>
      <c r="K609" s="1">
        <f t="shared" ref="K609" si="497">SUM(H609:J609)</f>
        <v>1502736.3399999999</v>
      </c>
    </row>
    <row r="610" spans="1:11" x14ac:dyDescent="0.2">
      <c r="A610" s="3" t="s">
        <v>105</v>
      </c>
      <c r="B610" s="3" t="s">
        <v>587</v>
      </c>
      <c r="C610" s="6" t="s">
        <v>201</v>
      </c>
      <c r="D610" s="6" t="s">
        <v>697</v>
      </c>
      <c r="E610" s="17"/>
      <c r="F610" s="17">
        <v>50</v>
      </c>
      <c r="G610" s="8">
        <v>2527.8865999999998</v>
      </c>
      <c r="H610" s="8">
        <v>30054.726799999997</v>
      </c>
      <c r="I610" s="8">
        <v>0</v>
      </c>
      <c r="J610" s="8">
        <v>0</v>
      </c>
      <c r="K610" s="8">
        <f t="shared" ref="K610" si="498">K609/$F610</f>
        <v>30054.726799999997</v>
      </c>
    </row>
    <row r="611" spans="1:11" x14ac:dyDescent="0.2">
      <c r="A611" s="3" t="str">
        <f>A610</f>
        <v>1810</v>
      </c>
      <c r="B611" s="3" t="str">
        <f t="shared" ref="B611" si="499">B610</f>
        <v>LINCOKARVAL RE-23</v>
      </c>
      <c r="C611" s="6" t="str">
        <f t="shared" ref="C611" si="500">C610</f>
        <v xml:space="preserve">$ </v>
      </c>
      <c r="D611" s="6" t="s">
        <v>698</v>
      </c>
      <c r="E611" s="17"/>
      <c r="F611" s="17">
        <v>40</v>
      </c>
      <c r="G611" s="8">
        <v>3159.8582500000002</v>
      </c>
      <c r="H611" s="8">
        <v>37568.408499999998</v>
      </c>
      <c r="I611" s="8">
        <v>0</v>
      </c>
      <c r="J611" s="8">
        <v>0</v>
      </c>
      <c r="K611" s="8">
        <f t="shared" ref="K611" si="501">K609/$F611</f>
        <v>37568.408499999998</v>
      </c>
    </row>
    <row r="612" spans="1:11" s="19" customFormat="1" x14ac:dyDescent="0.2">
      <c r="A612" s="3" t="s">
        <v>105</v>
      </c>
      <c r="B612" s="3" t="s">
        <v>587</v>
      </c>
      <c r="C612" s="17" t="s">
        <v>200</v>
      </c>
      <c r="D612" s="2" t="s">
        <v>199</v>
      </c>
      <c r="E612" s="17"/>
      <c r="G612" s="18">
        <v>8.4109451961479831</v>
      </c>
      <c r="H612" s="18">
        <v>100</v>
      </c>
      <c r="I612" s="18"/>
      <c r="J612" s="18"/>
      <c r="K612" s="18"/>
    </row>
    <row r="613" spans="1:11" x14ac:dyDescent="0.2">
      <c r="A613" s="3" t="s">
        <v>105</v>
      </c>
      <c r="B613" s="3" t="s">
        <v>587</v>
      </c>
      <c r="C613" s="6"/>
      <c r="D613" s="6"/>
      <c r="E613" s="17"/>
      <c r="G613" s="8"/>
      <c r="H613" s="8"/>
      <c r="I613" s="8"/>
      <c r="J613" s="8"/>
      <c r="K613" s="8"/>
    </row>
    <row r="614" spans="1:11" x14ac:dyDescent="0.2">
      <c r="A614" s="11" t="s">
        <v>137</v>
      </c>
      <c r="B614" s="11" t="s">
        <v>588</v>
      </c>
      <c r="C614" s="12"/>
      <c r="D614" s="7" t="s">
        <v>321</v>
      </c>
      <c r="E614" s="20" t="s">
        <v>324</v>
      </c>
      <c r="G614" s="13"/>
      <c r="H614" s="13"/>
      <c r="I614" s="13"/>
      <c r="J614" s="13"/>
      <c r="K614" s="13"/>
    </row>
    <row r="615" spans="1:11" s="16" customFormat="1" ht="15" x14ac:dyDescent="0.25">
      <c r="A615" s="3" t="s">
        <v>137</v>
      </c>
      <c r="B615" s="3" t="s">
        <v>588</v>
      </c>
      <c r="C615" s="14" t="s">
        <v>201</v>
      </c>
      <c r="D615" s="15" t="s">
        <v>202</v>
      </c>
      <c r="G615" s="1">
        <v>2610843.2000000002</v>
      </c>
      <c r="H615" s="1">
        <v>29161965.099999998</v>
      </c>
      <c r="I615" s="1">
        <v>0</v>
      </c>
      <c r="J615" s="1">
        <v>0</v>
      </c>
      <c r="K615" s="1">
        <f t="shared" ref="K615" si="502">SUM(H615:J615)</f>
        <v>29161965.099999998</v>
      </c>
    </row>
    <row r="616" spans="1:11" x14ac:dyDescent="0.2">
      <c r="A616" s="3" t="s">
        <v>137</v>
      </c>
      <c r="B616" s="3" t="s">
        <v>588</v>
      </c>
      <c r="C616" s="6" t="s">
        <v>201</v>
      </c>
      <c r="D616" s="6" t="s">
        <v>697</v>
      </c>
      <c r="E616" s="17"/>
      <c r="F616" s="17">
        <v>2047.5</v>
      </c>
      <c r="G616" s="8">
        <v>1275.1370940170941</v>
      </c>
      <c r="H616" s="8">
        <v>14242.717997557997</v>
      </c>
      <c r="I616" s="8">
        <v>0</v>
      </c>
      <c r="J616" s="8">
        <v>0</v>
      </c>
      <c r="K616" s="8">
        <f t="shared" ref="K616" si="503">K615/$F616</f>
        <v>14242.717997557997</v>
      </c>
    </row>
    <row r="617" spans="1:11" x14ac:dyDescent="0.2">
      <c r="A617" s="3" t="str">
        <f>A616</f>
        <v>1828</v>
      </c>
      <c r="B617" s="3" t="str">
        <f t="shared" ref="B617" si="504">B616</f>
        <v>LOGANVALLEY RE-1</v>
      </c>
      <c r="C617" s="6" t="str">
        <f t="shared" ref="C617" si="505">C616</f>
        <v xml:space="preserve">$ </v>
      </c>
      <c r="D617" s="6" t="s">
        <v>698</v>
      </c>
      <c r="E617" s="17"/>
      <c r="F617" s="17">
        <v>1972</v>
      </c>
      <c r="G617" s="8">
        <v>1323.9569979716025</v>
      </c>
      <c r="H617" s="8">
        <v>14788.014756592291</v>
      </c>
      <c r="I617" s="8">
        <v>0</v>
      </c>
      <c r="J617" s="8">
        <v>0</v>
      </c>
      <c r="K617" s="8">
        <f t="shared" ref="K617" si="506">K615/$F617</f>
        <v>14788.014756592291</v>
      </c>
    </row>
    <row r="618" spans="1:11" s="19" customFormat="1" x14ac:dyDescent="0.2">
      <c r="A618" s="3" t="s">
        <v>137</v>
      </c>
      <c r="B618" s="3" t="s">
        <v>588</v>
      </c>
      <c r="C618" s="17" t="s">
        <v>200</v>
      </c>
      <c r="D618" s="2" t="s">
        <v>199</v>
      </c>
      <c r="E618" s="17"/>
      <c r="G618" s="18">
        <v>8.952905577683449</v>
      </c>
      <c r="H618" s="18">
        <v>100</v>
      </c>
      <c r="I618" s="18"/>
      <c r="J618" s="18"/>
      <c r="K618" s="18"/>
    </row>
    <row r="619" spans="1:11" x14ac:dyDescent="0.2">
      <c r="A619" s="3" t="s">
        <v>137</v>
      </c>
      <c r="B619" s="3" t="s">
        <v>588</v>
      </c>
      <c r="C619" s="6"/>
      <c r="D619" s="6"/>
      <c r="E619" s="17"/>
      <c r="G619" s="8"/>
      <c r="H619" s="8"/>
      <c r="I619" s="8"/>
      <c r="J619" s="8"/>
      <c r="K619" s="8"/>
    </row>
    <row r="620" spans="1:11" x14ac:dyDescent="0.2">
      <c r="A620" s="11" t="s">
        <v>77</v>
      </c>
      <c r="B620" s="11" t="s">
        <v>589</v>
      </c>
      <c r="C620" s="12"/>
      <c r="D620" s="7" t="s">
        <v>321</v>
      </c>
      <c r="E620" s="20" t="s">
        <v>323</v>
      </c>
      <c r="G620" s="13"/>
      <c r="H620" s="13"/>
      <c r="I620" s="13"/>
      <c r="J620" s="13"/>
      <c r="K620" s="13"/>
    </row>
    <row r="621" spans="1:11" s="16" customFormat="1" ht="15" x14ac:dyDescent="0.25">
      <c r="A621" s="3" t="s">
        <v>77</v>
      </c>
      <c r="B621" s="3" t="s">
        <v>589</v>
      </c>
      <c r="C621" s="14" t="s">
        <v>201</v>
      </c>
      <c r="D621" s="15" t="s">
        <v>202</v>
      </c>
      <c r="G621" s="1">
        <v>207512</v>
      </c>
      <c r="H621" s="1">
        <v>3960127.92</v>
      </c>
      <c r="I621" s="1">
        <v>0</v>
      </c>
      <c r="J621" s="1">
        <v>0</v>
      </c>
      <c r="K621" s="1">
        <f t="shared" ref="K621" si="507">SUM(H621:J621)</f>
        <v>3960127.92</v>
      </c>
    </row>
    <row r="622" spans="1:11" x14ac:dyDescent="0.2">
      <c r="A622" s="3" t="s">
        <v>77</v>
      </c>
      <c r="B622" s="3" t="s">
        <v>589</v>
      </c>
      <c r="C622" s="6" t="s">
        <v>201</v>
      </c>
      <c r="D622" s="6" t="s">
        <v>697</v>
      </c>
      <c r="E622" s="17"/>
      <c r="F622" s="17">
        <v>211</v>
      </c>
      <c r="G622" s="8">
        <v>983.46919431279616</v>
      </c>
      <c r="H622" s="8">
        <v>18768.378767772512</v>
      </c>
      <c r="I622" s="8">
        <v>0</v>
      </c>
      <c r="J622" s="8">
        <v>0</v>
      </c>
      <c r="K622" s="8">
        <f t="shared" ref="K622" si="508">K621/$F622</f>
        <v>18768.378767772512</v>
      </c>
    </row>
    <row r="623" spans="1:11" x14ac:dyDescent="0.2">
      <c r="A623" s="3" t="str">
        <f>A622</f>
        <v>1850</v>
      </c>
      <c r="B623" s="3" t="str">
        <f t="shared" ref="B623" si="509">B622</f>
        <v>LOGANFRENCHMAN RE</v>
      </c>
      <c r="C623" s="6" t="str">
        <f t="shared" ref="C623" si="510">C622</f>
        <v xml:space="preserve">$ </v>
      </c>
      <c r="D623" s="6" t="s">
        <v>698</v>
      </c>
      <c r="E623" s="17"/>
      <c r="F623" s="17">
        <v>221</v>
      </c>
      <c r="G623" s="8">
        <v>938.96832579185525</v>
      </c>
      <c r="H623" s="8">
        <v>17919.130859728506</v>
      </c>
      <c r="I623" s="8">
        <v>0</v>
      </c>
      <c r="J623" s="8">
        <v>0</v>
      </c>
      <c r="K623" s="8">
        <f t="shared" ref="K623" si="511">K621/$F623</f>
        <v>17919.130859728506</v>
      </c>
    </row>
    <row r="624" spans="1:11" s="19" customFormat="1" x14ac:dyDescent="0.2">
      <c r="A624" s="3" t="s">
        <v>77</v>
      </c>
      <c r="B624" s="3" t="s">
        <v>589</v>
      </c>
      <c r="C624" s="17" t="s">
        <v>200</v>
      </c>
      <c r="D624" s="2" t="s">
        <v>199</v>
      </c>
      <c r="E624" s="17"/>
      <c r="G624" s="18">
        <v>5.2400327512652671</v>
      </c>
      <c r="H624" s="18">
        <v>100</v>
      </c>
      <c r="I624" s="18"/>
      <c r="J624" s="18"/>
      <c r="K624" s="18"/>
    </row>
    <row r="625" spans="1:11" x14ac:dyDescent="0.2">
      <c r="A625" s="3" t="s">
        <v>77</v>
      </c>
      <c r="B625" s="3" t="s">
        <v>589</v>
      </c>
      <c r="C625" s="6"/>
      <c r="D625" s="6"/>
      <c r="E625" s="17"/>
      <c r="G625" s="8"/>
      <c r="H625" s="8"/>
      <c r="I625" s="8"/>
      <c r="J625" s="8"/>
      <c r="K625" s="8"/>
    </row>
    <row r="626" spans="1:11" x14ac:dyDescent="0.2">
      <c r="A626" s="11" t="s">
        <v>104</v>
      </c>
      <c r="B626" s="11" t="s">
        <v>590</v>
      </c>
      <c r="C626" s="12"/>
      <c r="D626" s="7" t="s">
        <v>321</v>
      </c>
      <c r="E626" s="20" t="s">
        <v>322</v>
      </c>
      <c r="G626" s="13"/>
      <c r="H626" s="13"/>
      <c r="I626" s="13"/>
      <c r="J626" s="13"/>
      <c r="K626" s="13"/>
    </row>
    <row r="627" spans="1:11" s="16" customFormat="1" ht="15" x14ac:dyDescent="0.25">
      <c r="A627" s="3" t="s">
        <v>104</v>
      </c>
      <c r="B627" s="3" t="s">
        <v>590</v>
      </c>
      <c r="C627" s="14" t="s">
        <v>201</v>
      </c>
      <c r="D627" s="15" t="s">
        <v>202</v>
      </c>
      <c r="G627" s="1">
        <v>170115.96000000002</v>
      </c>
      <c r="H627" s="1">
        <v>5314855.2699999996</v>
      </c>
      <c r="I627" s="1">
        <v>0</v>
      </c>
      <c r="J627" s="1">
        <v>2765124</v>
      </c>
      <c r="K627" s="1">
        <f t="shared" ref="K627" si="512">SUM(H627:J627)</f>
        <v>8079979.2699999996</v>
      </c>
    </row>
    <row r="628" spans="1:11" x14ac:dyDescent="0.2">
      <c r="A628" s="3" t="s">
        <v>104</v>
      </c>
      <c r="B628" s="3" t="s">
        <v>590</v>
      </c>
      <c r="C628" s="6" t="s">
        <v>201</v>
      </c>
      <c r="D628" s="6" t="s">
        <v>697</v>
      </c>
      <c r="E628" s="17"/>
      <c r="F628" s="17">
        <v>319.5</v>
      </c>
      <c r="G628" s="8">
        <v>532.44431924882633</v>
      </c>
      <c r="H628" s="8">
        <v>16634.914773082939</v>
      </c>
      <c r="I628" s="8">
        <v>0</v>
      </c>
      <c r="J628" s="8">
        <v>8654.5352112676064</v>
      </c>
      <c r="K628" s="8">
        <f t="shared" ref="K628" si="513">K627/$F628</f>
        <v>25289.449984350547</v>
      </c>
    </row>
    <row r="629" spans="1:11" x14ac:dyDescent="0.2">
      <c r="A629" s="3" t="str">
        <f>A628</f>
        <v>1860</v>
      </c>
      <c r="B629" s="3" t="str">
        <f t="shared" ref="B629" si="514">B628</f>
        <v>LOGANBUFFALO RE-4</v>
      </c>
      <c r="C629" s="6" t="str">
        <f t="shared" ref="C629" si="515">C628</f>
        <v xml:space="preserve">$ </v>
      </c>
      <c r="D629" s="6" t="s">
        <v>698</v>
      </c>
      <c r="E629" s="17"/>
      <c r="F629" s="17">
        <v>314</v>
      </c>
      <c r="G629" s="8">
        <v>541.77057324840769</v>
      </c>
      <c r="H629" s="8">
        <v>16926.290668789807</v>
      </c>
      <c r="I629" s="8">
        <v>0</v>
      </c>
      <c r="J629" s="8">
        <v>8806.1273885350311</v>
      </c>
      <c r="K629" s="8">
        <f t="shared" ref="K629" si="516">K627/$F629</f>
        <v>25732.418057324838</v>
      </c>
    </row>
    <row r="630" spans="1:11" s="19" customFormat="1" x14ac:dyDescent="0.2">
      <c r="A630" s="3" t="s">
        <v>104</v>
      </c>
      <c r="B630" s="3" t="s">
        <v>590</v>
      </c>
      <c r="C630" s="17" t="s">
        <v>200</v>
      </c>
      <c r="D630" s="2" t="s">
        <v>199</v>
      </c>
      <c r="E630" s="17"/>
      <c r="G630" s="18">
        <v>3.2007637340611921</v>
      </c>
      <c r="H630" s="18">
        <v>100</v>
      </c>
      <c r="I630" s="18"/>
      <c r="J630" s="18"/>
      <c r="K630" s="18"/>
    </row>
    <row r="631" spans="1:11" x14ac:dyDescent="0.2">
      <c r="A631" s="3" t="s">
        <v>104</v>
      </c>
      <c r="B631" s="3" t="s">
        <v>590</v>
      </c>
      <c r="C631" s="6"/>
      <c r="D631" s="6"/>
      <c r="E631" s="17"/>
      <c r="G631" s="8"/>
      <c r="H631" s="8"/>
      <c r="I631" s="8"/>
      <c r="J631" s="8"/>
      <c r="K631" s="8"/>
    </row>
    <row r="632" spans="1:11" x14ac:dyDescent="0.2">
      <c r="A632" s="11" t="s">
        <v>72</v>
      </c>
      <c r="B632" s="11" t="s">
        <v>591</v>
      </c>
      <c r="C632" s="12"/>
      <c r="D632" s="7" t="s">
        <v>321</v>
      </c>
      <c r="E632" s="20" t="s">
        <v>320</v>
      </c>
      <c r="G632" s="13"/>
      <c r="H632" s="13"/>
      <c r="I632" s="13"/>
      <c r="J632" s="13"/>
      <c r="K632" s="13"/>
    </row>
    <row r="633" spans="1:11" s="16" customFormat="1" ht="15" x14ac:dyDescent="0.25">
      <c r="A633" s="3" t="s">
        <v>72</v>
      </c>
      <c r="B633" s="3" t="s">
        <v>591</v>
      </c>
      <c r="C633" s="14" t="s">
        <v>201</v>
      </c>
      <c r="D633" s="15" t="s">
        <v>202</v>
      </c>
      <c r="G633" s="1">
        <v>210741.52</v>
      </c>
      <c r="H633" s="1">
        <v>6999827.6100000003</v>
      </c>
      <c r="I633" s="1">
        <v>12258542.35</v>
      </c>
      <c r="J633" s="1">
        <v>0</v>
      </c>
      <c r="K633" s="1">
        <f t="shared" ref="K633" si="517">SUM(H633:J633)</f>
        <v>19258369.960000001</v>
      </c>
    </row>
    <row r="634" spans="1:11" x14ac:dyDescent="0.2">
      <c r="A634" s="3" t="s">
        <v>72</v>
      </c>
      <c r="B634" s="3" t="s">
        <v>591</v>
      </c>
      <c r="C634" s="6" t="s">
        <v>201</v>
      </c>
      <c r="D634" s="6" t="s">
        <v>697</v>
      </c>
      <c r="E634" s="17"/>
      <c r="F634" s="17">
        <v>165</v>
      </c>
      <c r="G634" s="8">
        <v>1277.2213333333332</v>
      </c>
      <c r="H634" s="8">
        <v>42423.197636363635</v>
      </c>
      <c r="I634" s="8">
        <v>74294.19606060606</v>
      </c>
      <c r="J634" s="8">
        <v>0</v>
      </c>
      <c r="K634" s="8">
        <f t="shared" ref="K634" si="518">K633/$F634</f>
        <v>116717.3936969697</v>
      </c>
    </row>
    <row r="635" spans="1:11" x14ac:dyDescent="0.2">
      <c r="A635" s="3" t="str">
        <f>A634</f>
        <v>1870</v>
      </c>
      <c r="B635" s="3" t="str">
        <f t="shared" ref="B635" si="519">B634</f>
        <v>LOGANPLATEAU RE-5</v>
      </c>
      <c r="C635" s="6" t="str">
        <f t="shared" ref="C635" si="520">C634</f>
        <v xml:space="preserve">$ </v>
      </c>
      <c r="D635" s="6" t="s">
        <v>698</v>
      </c>
      <c r="E635" s="17"/>
      <c r="F635" s="17">
        <v>178</v>
      </c>
      <c r="G635" s="8">
        <v>1183.9411235955056</v>
      </c>
      <c r="H635" s="8">
        <v>39324.874213483148</v>
      </c>
      <c r="I635" s="8">
        <v>68868.215449438198</v>
      </c>
      <c r="J635" s="8">
        <v>0</v>
      </c>
      <c r="K635" s="8">
        <f t="shared" ref="K635" si="521">K633/$F635</f>
        <v>108193.08966292135</v>
      </c>
    </row>
    <row r="636" spans="1:11" s="19" customFormat="1" x14ac:dyDescent="0.2">
      <c r="A636" s="3" t="s">
        <v>72</v>
      </c>
      <c r="B636" s="3" t="s">
        <v>591</v>
      </c>
      <c r="C636" s="17" t="s">
        <v>200</v>
      </c>
      <c r="D636" s="2" t="s">
        <v>199</v>
      </c>
      <c r="E636" s="17"/>
      <c r="G636" s="18">
        <v>3.0106672869905147</v>
      </c>
      <c r="H636" s="18">
        <v>100</v>
      </c>
      <c r="I636" s="18"/>
      <c r="J636" s="18"/>
      <c r="K636" s="18"/>
    </row>
    <row r="637" spans="1:11" x14ac:dyDescent="0.2">
      <c r="A637" s="3" t="s">
        <v>72</v>
      </c>
      <c r="B637" s="3" t="s">
        <v>591</v>
      </c>
      <c r="C637" s="6"/>
      <c r="D637" s="6"/>
      <c r="E637" s="17"/>
      <c r="G637" s="8"/>
      <c r="H637" s="8"/>
      <c r="I637" s="8"/>
      <c r="J637" s="8"/>
      <c r="K637" s="8"/>
    </row>
    <row r="638" spans="1:11" x14ac:dyDescent="0.2">
      <c r="A638" s="11" t="s">
        <v>158</v>
      </c>
      <c r="B638" s="11" t="s">
        <v>592</v>
      </c>
      <c r="C638" s="12"/>
      <c r="D638" s="7" t="s">
        <v>317</v>
      </c>
      <c r="E638" s="20" t="s">
        <v>319</v>
      </c>
      <c r="G638" s="13"/>
      <c r="H638" s="13"/>
      <c r="I638" s="13"/>
      <c r="J638" s="13"/>
      <c r="K638" s="13"/>
    </row>
    <row r="639" spans="1:11" s="16" customFormat="1" ht="15" x14ac:dyDescent="0.25">
      <c r="A639" s="3" t="s">
        <v>158</v>
      </c>
      <c r="B639" s="3" t="s">
        <v>592</v>
      </c>
      <c r="C639" s="14" t="s">
        <v>201</v>
      </c>
      <c r="D639" s="15" t="s">
        <v>202</v>
      </c>
      <c r="G639" s="1">
        <v>169979.2</v>
      </c>
      <c r="H639" s="1">
        <v>4619684.93</v>
      </c>
      <c r="I639" s="1">
        <v>0</v>
      </c>
      <c r="J639" s="1">
        <v>0</v>
      </c>
      <c r="K639" s="1">
        <f t="shared" ref="K639" si="522">SUM(H639:J639)</f>
        <v>4619684.93</v>
      </c>
    </row>
    <row r="640" spans="1:11" x14ac:dyDescent="0.2">
      <c r="A640" s="3" t="s">
        <v>158</v>
      </c>
      <c r="B640" s="3" t="s">
        <v>592</v>
      </c>
      <c r="C640" s="6" t="s">
        <v>201</v>
      </c>
      <c r="D640" s="6" t="s">
        <v>697</v>
      </c>
      <c r="E640" s="17"/>
      <c r="F640" s="17">
        <v>163.30000000000001</v>
      </c>
      <c r="G640" s="8">
        <v>1040.9014084507041</v>
      </c>
      <c r="H640" s="8">
        <v>28289.558665033677</v>
      </c>
      <c r="I640" s="8">
        <v>0</v>
      </c>
      <c r="J640" s="8">
        <v>0</v>
      </c>
      <c r="K640" s="8">
        <f t="shared" ref="K640" si="523">K639/$F640</f>
        <v>28289.558665033677</v>
      </c>
    </row>
    <row r="641" spans="1:11" x14ac:dyDescent="0.2">
      <c r="A641" s="3" t="str">
        <f>A640</f>
        <v>1980</v>
      </c>
      <c r="B641" s="3" t="str">
        <f t="shared" ref="B641" si="524">B640</f>
        <v>MESADE BEQUE 49J</v>
      </c>
      <c r="C641" s="6" t="str">
        <f t="shared" ref="C641" si="525">C640</f>
        <v xml:space="preserve">$ </v>
      </c>
      <c r="D641" s="6" t="s">
        <v>698</v>
      </c>
      <c r="E641" s="17"/>
      <c r="F641" s="17">
        <v>170</v>
      </c>
      <c r="G641" s="8">
        <v>999.87764705882364</v>
      </c>
      <c r="H641" s="8">
        <v>27174.617235294118</v>
      </c>
      <c r="I641" s="8">
        <v>0</v>
      </c>
      <c r="J641" s="8">
        <v>0</v>
      </c>
      <c r="K641" s="8">
        <f t="shared" ref="K641" si="526">K639/$F641</f>
        <v>27174.617235294118</v>
      </c>
    </row>
    <row r="642" spans="1:11" s="19" customFormat="1" x14ac:dyDescent="0.2">
      <c r="A642" s="3" t="s">
        <v>158</v>
      </c>
      <c r="B642" s="3" t="s">
        <v>592</v>
      </c>
      <c r="C642" s="17" t="s">
        <v>200</v>
      </c>
      <c r="D642" s="2" t="s">
        <v>199</v>
      </c>
      <c r="E642" s="17"/>
      <c r="G642" s="18">
        <v>3.6794543908430573</v>
      </c>
      <c r="H642" s="18">
        <v>100</v>
      </c>
      <c r="I642" s="18"/>
      <c r="J642" s="18"/>
      <c r="K642" s="18"/>
    </row>
    <row r="643" spans="1:11" x14ac:dyDescent="0.2">
      <c r="A643" s="3" t="s">
        <v>158</v>
      </c>
      <c r="B643" s="3" t="s">
        <v>592</v>
      </c>
      <c r="C643" s="6"/>
      <c r="D643" s="6"/>
      <c r="E643" s="17"/>
      <c r="G643" s="8"/>
      <c r="H643" s="8"/>
      <c r="I643" s="8"/>
      <c r="J643" s="8"/>
      <c r="K643" s="8"/>
    </row>
    <row r="644" spans="1:11" x14ac:dyDescent="0.2">
      <c r="A644" s="11" t="s">
        <v>40</v>
      </c>
      <c r="B644" s="11" t="s">
        <v>593</v>
      </c>
      <c r="C644" s="12"/>
      <c r="D644" s="7" t="s">
        <v>317</v>
      </c>
      <c r="E644" s="20" t="s">
        <v>318</v>
      </c>
      <c r="G644" s="13"/>
      <c r="H644" s="13"/>
      <c r="I644" s="13"/>
      <c r="J644" s="13"/>
      <c r="K644" s="13"/>
    </row>
    <row r="645" spans="1:11" s="16" customFormat="1" ht="15" x14ac:dyDescent="0.25">
      <c r="A645" s="3" t="s">
        <v>40</v>
      </c>
      <c r="B645" s="3" t="s">
        <v>593</v>
      </c>
      <c r="C645" s="14" t="s">
        <v>201</v>
      </c>
      <c r="D645" s="15" t="s">
        <v>202</v>
      </c>
      <c r="G645" s="1">
        <v>530663.28</v>
      </c>
      <c r="H645" s="1">
        <v>5769441.6600000001</v>
      </c>
      <c r="I645" s="1">
        <v>0</v>
      </c>
      <c r="J645" s="1">
        <v>0</v>
      </c>
      <c r="K645" s="1">
        <f t="shared" ref="K645" si="527">SUM(H645:J645)</f>
        <v>5769441.6600000001</v>
      </c>
    </row>
    <row r="646" spans="1:11" x14ac:dyDescent="0.2">
      <c r="A646" s="3" t="s">
        <v>40</v>
      </c>
      <c r="B646" s="3" t="s">
        <v>593</v>
      </c>
      <c r="C646" s="6" t="s">
        <v>201</v>
      </c>
      <c r="D646" s="6" t="s">
        <v>697</v>
      </c>
      <c r="E646" s="17"/>
      <c r="F646" s="17">
        <v>355</v>
      </c>
      <c r="G646" s="8">
        <v>1494.8261408450705</v>
      </c>
      <c r="H646" s="8">
        <v>16251.948338028169</v>
      </c>
      <c r="I646" s="8">
        <v>0</v>
      </c>
      <c r="J646" s="8">
        <v>0</v>
      </c>
      <c r="K646" s="8">
        <f t="shared" ref="K646" si="528">K645/$F646</f>
        <v>16251.948338028169</v>
      </c>
    </row>
    <row r="647" spans="1:11" x14ac:dyDescent="0.2">
      <c r="A647" s="3" t="str">
        <f>A646</f>
        <v>1990</v>
      </c>
      <c r="B647" s="3" t="str">
        <f t="shared" ref="B647" si="529">B646</f>
        <v>MESAPLATEAU VALL</v>
      </c>
      <c r="C647" s="6" t="str">
        <f t="shared" ref="C647" si="530">C646</f>
        <v xml:space="preserve">$ </v>
      </c>
      <c r="D647" s="6" t="s">
        <v>698</v>
      </c>
      <c r="E647" s="17"/>
      <c r="F647" s="17">
        <v>314</v>
      </c>
      <c r="G647" s="8">
        <v>1690.0104458598728</v>
      </c>
      <c r="H647" s="8">
        <v>18374.018025477708</v>
      </c>
      <c r="I647" s="8">
        <v>0</v>
      </c>
      <c r="J647" s="8">
        <v>0</v>
      </c>
      <c r="K647" s="8">
        <f t="shared" ref="K647" si="531">K645/$F647</f>
        <v>18374.018025477708</v>
      </c>
    </row>
    <row r="648" spans="1:11" s="19" customFormat="1" x14ac:dyDescent="0.2">
      <c r="A648" s="3" t="s">
        <v>40</v>
      </c>
      <c r="B648" s="3" t="s">
        <v>593</v>
      </c>
      <c r="C648" s="17" t="s">
        <v>200</v>
      </c>
      <c r="D648" s="2" t="s">
        <v>199</v>
      </c>
      <c r="E648" s="17"/>
      <c r="G648" s="18">
        <v>9.1978272989417835</v>
      </c>
      <c r="H648" s="18">
        <v>100</v>
      </c>
      <c r="I648" s="18"/>
      <c r="J648" s="18"/>
      <c r="K648" s="18"/>
    </row>
    <row r="649" spans="1:11" x14ac:dyDescent="0.2">
      <c r="A649" s="3" t="s">
        <v>40</v>
      </c>
      <c r="B649" s="3" t="s">
        <v>593</v>
      </c>
      <c r="C649" s="6"/>
      <c r="D649" s="6"/>
      <c r="E649" s="17"/>
      <c r="G649" s="8"/>
      <c r="H649" s="8"/>
      <c r="I649" s="8"/>
      <c r="J649" s="8"/>
      <c r="K649" s="8"/>
    </row>
    <row r="650" spans="1:11" x14ac:dyDescent="0.2">
      <c r="A650" s="11" t="s">
        <v>36</v>
      </c>
      <c r="B650" s="11" t="s">
        <v>594</v>
      </c>
      <c r="C650" s="12"/>
      <c r="D650" s="7" t="s">
        <v>317</v>
      </c>
      <c r="E650" s="20" t="s">
        <v>316</v>
      </c>
      <c r="G650" s="13"/>
      <c r="H650" s="13"/>
      <c r="I650" s="13"/>
      <c r="J650" s="13"/>
      <c r="K650" s="13"/>
    </row>
    <row r="651" spans="1:11" s="16" customFormat="1" ht="15" x14ac:dyDescent="0.25">
      <c r="A651" s="3" t="s">
        <v>36</v>
      </c>
      <c r="B651" s="3" t="s">
        <v>594</v>
      </c>
      <c r="C651" s="14" t="s">
        <v>201</v>
      </c>
      <c r="D651" s="15" t="s">
        <v>202</v>
      </c>
      <c r="G651" s="1">
        <v>40152154.749999993</v>
      </c>
      <c r="H651" s="1">
        <v>329379832.43000001</v>
      </c>
      <c r="I651" s="1">
        <v>0</v>
      </c>
      <c r="J651" s="1">
        <v>1504360.0199999977</v>
      </c>
      <c r="K651" s="1">
        <f t="shared" ref="K651" si="532">SUM(H651:J651)</f>
        <v>330884192.44999999</v>
      </c>
    </row>
    <row r="652" spans="1:11" x14ac:dyDescent="0.2">
      <c r="A652" s="3" t="s">
        <v>36</v>
      </c>
      <c r="B652" s="3" t="s">
        <v>594</v>
      </c>
      <c r="C652" s="6" t="s">
        <v>201</v>
      </c>
      <c r="D652" s="6" t="s">
        <v>697</v>
      </c>
      <c r="E652" s="17"/>
      <c r="F652" s="17">
        <v>20845.22</v>
      </c>
      <c r="G652" s="8">
        <v>1926.2044128102266</v>
      </c>
      <c r="H652" s="8">
        <v>15801.216414602484</v>
      </c>
      <c r="I652" s="8">
        <v>0</v>
      </c>
      <c r="J652" s="8">
        <v>72.168104726167329</v>
      </c>
      <c r="K652" s="8">
        <f t="shared" ref="K652" si="533">K651/$F652</f>
        <v>15873.384519328651</v>
      </c>
    </row>
    <row r="653" spans="1:11" x14ac:dyDescent="0.2">
      <c r="A653" s="3" t="str">
        <f>A652</f>
        <v>2000</v>
      </c>
      <c r="B653" s="3" t="str">
        <f t="shared" ref="B653" si="534">B652</f>
        <v xml:space="preserve">MESAMESA COUNTY </v>
      </c>
      <c r="C653" s="6" t="str">
        <f t="shared" ref="C653" si="535">C652</f>
        <v xml:space="preserve">$ </v>
      </c>
      <c r="D653" s="6" t="s">
        <v>698</v>
      </c>
      <c r="E653" s="17"/>
      <c r="F653" s="17">
        <v>20851</v>
      </c>
      <c r="G653" s="8">
        <v>1925.6704594503858</v>
      </c>
      <c r="H653" s="8">
        <v>15796.836239508897</v>
      </c>
      <c r="I653" s="8">
        <v>0</v>
      </c>
      <c r="J653" s="8">
        <v>72.148099371732656</v>
      </c>
      <c r="K653" s="8">
        <f t="shared" ref="K653" si="536">K651/$F653</f>
        <v>15868.984338880629</v>
      </c>
    </row>
    <row r="654" spans="1:11" s="19" customFormat="1" x14ac:dyDescent="0.2">
      <c r="A654" s="3" t="s">
        <v>36</v>
      </c>
      <c r="B654" s="3" t="s">
        <v>594</v>
      </c>
      <c r="C654" s="17" t="s">
        <v>200</v>
      </c>
      <c r="D654" s="2" t="s">
        <v>199</v>
      </c>
      <c r="E654" s="17"/>
      <c r="G654" s="18">
        <v>12.19022866511815</v>
      </c>
      <c r="H654" s="18">
        <v>100</v>
      </c>
      <c r="I654" s="18"/>
      <c r="J654" s="18"/>
      <c r="K654" s="18"/>
    </row>
    <row r="655" spans="1:11" x14ac:dyDescent="0.2">
      <c r="A655" s="3" t="s">
        <v>36</v>
      </c>
      <c r="B655" s="3" t="s">
        <v>594</v>
      </c>
      <c r="C655" s="6"/>
      <c r="D655" s="6"/>
      <c r="E655" s="17"/>
      <c r="G655" s="8"/>
      <c r="H655" s="8"/>
      <c r="I655" s="8"/>
      <c r="J655" s="8"/>
      <c r="K655" s="8"/>
    </row>
    <row r="656" spans="1:11" x14ac:dyDescent="0.2">
      <c r="A656" s="11" t="s">
        <v>130</v>
      </c>
      <c r="B656" s="11" t="s">
        <v>595</v>
      </c>
      <c r="C656" s="12"/>
      <c r="D656" s="7" t="s">
        <v>315</v>
      </c>
      <c r="E656" s="20" t="s">
        <v>314</v>
      </c>
      <c r="G656" s="13"/>
      <c r="H656" s="13"/>
      <c r="I656" s="13"/>
      <c r="J656" s="13"/>
      <c r="K656" s="13"/>
    </row>
    <row r="657" spans="1:11" s="16" customFormat="1" ht="15" x14ac:dyDescent="0.25">
      <c r="A657" s="3" t="s">
        <v>130</v>
      </c>
      <c r="B657" s="3" t="s">
        <v>595</v>
      </c>
      <c r="C657" s="14" t="s">
        <v>201</v>
      </c>
      <c r="D657" s="15" t="s">
        <v>202</v>
      </c>
      <c r="G657" s="1">
        <v>305356.24</v>
      </c>
      <c r="H657" s="1">
        <v>3135121.04</v>
      </c>
      <c r="I657" s="1">
        <v>0</v>
      </c>
      <c r="J657" s="1">
        <v>0</v>
      </c>
      <c r="K657" s="1">
        <f t="shared" ref="K657" si="537">SUM(H657:J657)</f>
        <v>3135121.04</v>
      </c>
    </row>
    <row r="658" spans="1:11" x14ac:dyDescent="0.2">
      <c r="A658" s="3" t="s">
        <v>130</v>
      </c>
      <c r="B658" s="3" t="s">
        <v>595</v>
      </c>
      <c r="C658" s="6" t="s">
        <v>201</v>
      </c>
      <c r="D658" s="6" t="s">
        <v>697</v>
      </c>
      <c r="E658" s="17"/>
      <c r="F658" s="17">
        <v>89.5</v>
      </c>
      <c r="G658" s="8">
        <v>3411.8015642458099</v>
      </c>
      <c r="H658" s="8">
        <v>35029.285363128489</v>
      </c>
      <c r="I658" s="8">
        <v>0</v>
      </c>
      <c r="J658" s="8">
        <v>0</v>
      </c>
      <c r="K658" s="8">
        <f t="shared" ref="K658" si="538">K657/$F658</f>
        <v>35029.285363128489</v>
      </c>
    </row>
    <row r="659" spans="1:11" x14ac:dyDescent="0.2">
      <c r="A659" s="3" t="str">
        <f>A658</f>
        <v>2010</v>
      </c>
      <c r="B659" s="3" t="str">
        <f t="shared" ref="B659" si="539">B658</f>
        <v>MINERCREEDE CONSO</v>
      </c>
      <c r="C659" s="6" t="str">
        <f t="shared" ref="C659" si="540">C658</f>
        <v xml:space="preserve">$ </v>
      </c>
      <c r="D659" s="6" t="s">
        <v>698</v>
      </c>
      <c r="E659" s="17"/>
      <c r="F659" s="17">
        <v>86</v>
      </c>
      <c r="G659" s="8">
        <v>3550.6539534883718</v>
      </c>
      <c r="H659" s="8">
        <v>36454.895813953488</v>
      </c>
      <c r="I659" s="8">
        <v>0</v>
      </c>
      <c r="J659" s="8">
        <v>0</v>
      </c>
      <c r="K659" s="8">
        <f t="shared" ref="K659" si="541">K657/$F659</f>
        <v>36454.895813953488</v>
      </c>
    </row>
    <row r="660" spans="1:11" s="19" customFormat="1" x14ac:dyDescent="0.2">
      <c r="A660" s="3" t="s">
        <v>130</v>
      </c>
      <c r="B660" s="3" t="s">
        <v>595</v>
      </c>
      <c r="C660" s="17" t="s">
        <v>200</v>
      </c>
      <c r="D660" s="2" t="s">
        <v>199</v>
      </c>
      <c r="E660" s="17"/>
      <c r="G660" s="18">
        <v>9.7398548924924437</v>
      </c>
      <c r="H660" s="18">
        <v>100</v>
      </c>
      <c r="I660" s="18"/>
      <c r="J660" s="18"/>
      <c r="K660" s="18"/>
    </row>
    <row r="661" spans="1:11" x14ac:dyDescent="0.2">
      <c r="A661" s="3" t="s">
        <v>130</v>
      </c>
      <c r="B661" s="3" t="s">
        <v>595</v>
      </c>
      <c r="C661" s="6"/>
      <c r="D661" s="6"/>
      <c r="E661" s="17"/>
      <c r="G661" s="8"/>
      <c r="H661" s="8"/>
      <c r="I661" s="8"/>
      <c r="J661" s="8"/>
      <c r="K661" s="8"/>
    </row>
    <row r="662" spans="1:11" x14ac:dyDescent="0.2">
      <c r="A662" s="11" t="s">
        <v>171</v>
      </c>
      <c r="B662" s="11" t="s">
        <v>596</v>
      </c>
      <c r="C662" s="12"/>
      <c r="D662" s="7" t="s">
        <v>313</v>
      </c>
      <c r="E662" s="20" t="s">
        <v>312</v>
      </c>
      <c r="G662" s="13"/>
      <c r="H662" s="13"/>
      <c r="I662" s="13"/>
      <c r="J662" s="13"/>
      <c r="K662" s="13"/>
    </row>
    <row r="663" spans="1:11" s="16" customFormat="1" ht="15" x14ac:dyDescent="0.25">
      <c r="A663" s="3" t="s">
        <v>171</v>
      </c>
      <c r="B663" s="3" t="s">
        <v>596</v>
      </c>
      <c r="C663" s="14" t="s">
        <v>201</v>
      </c>
      <c r="D663" s="15" t="s">
        <v>202</v>
      </c>
      <c r="G663" s="1">
        <v>1639973.37</v>
      </c>
      <c r="H663" s="1">
        <v>30529506.84</v>
      </c>
      <c r="I663" s="1">
        <v>0</v>
      </c>
      <c r="J663" s="1">
        <v>436710</v>
      </c>
      <c r="K663" s="1">
        <f t="shared" ref="K663" si="542">SUM(H663:J663)</f>
        <v>30966216.84</v>
      </c>
    </row>
    <row r="664" spans="1:11" x14ac:dyDescent="0.2">
      <c r="A664" s="3" t="s">
        <v>171</v>
      </c>
      <c r="B664" s="3" t="s">
        <v>596</v>
      </c>
      <c r="C664" s="6" t="s">
        <v>201</v>
      </c>
      <c r="D664" s="6" t="s">
        <v>697</v>
      </c>
      <c r="E664" s="17"/>
      <c r="F664" s="17">
        <v>2057</v>
      </c>
      <c r="G664" s="8">
        <v>797.2646426835197</v>
      </c>
      <c r="H664" s="8">
        <v>14841.76316966456</v>
      </c>
      <c r="I664" s="8">
        <v>0</v>
      </c>
      <c r="J664" s="8">
        <v>212.30432668935342</v>
      </c>
      <c r="K664" s="8">
        <f t="shared" ref="K664" si="543">K663/$F664</f>
        <v>15054.067496353913</v>
      </c>
    </row>
    <row r="665" spans="1:11" x14ac:dyDescent="0.2">
      <c r="A665" s="3" t="str">
        <f>A664</f>
        <v>2020</v>
      </c>
      <c r="B665" s="3" t="str">
        <f t="shared" ref="B665" si="544">B664</f>
        <v>MOFFAMOFFAT COUNT</v>
      </c>
      <c r="C665" s="6" t="str">
        <f t="shared" ref="C665" si="545">C664</f>
        <v xml:space="preserve">$ </v>
      </c>
      <c r="D665" s="6" t="s">
        <v>698</v>
      </c>
      <c r="E665" s="17"/>
      <c r="F665" s="17">
        <v>2121</v>
      </c>
      <c r="G665" s="8">
        <v>773.20762376237633</v>
      </c>
      <c r="H665" s="8">
        <v>14393.921188118811</v>
      </c>
      <c r="I665" s="8">
        <v>0</v>
      </c>
      <c r="J665" s="8">
        <v>205.8981612446959</v>
      </c>
      <c r="K665" s="8">
        <f t="shared" ref="K665" si="546">K663/$F665</f>
        <v>14599.819349363508</v>
      </c>
    </row>
    <row r="666" spans="1:11" s="19" customFormat="1" x14ac:dyDescent="0.2">
      <c r="A666" s="3" t="s">
        <v>171</v>
      </c>
      <c r="B666" s="3" t="s">
        <v>596</v>
      </c>
      <c r="C666" s="17" t="s">
        <v>200</v>
      </c>
      <c r="D666" s="2" t="s">
        <v>199</v>
      </c>
      <c r="E666" s="17"/>
      <c r="G666" s="18">
        <v>5.3717650225888818</v>
      </c>
      <c r="H666" s="18">
        <v>100</v>
      </c>
      <c r="I666" s="18"/>
      <c r="J666" s="18"/>
      <c r="K666" s="18"/>
    </row>
    <row r="667" spans="1:11" x14ac:dyDescent="0.2">
      <c r="A667" s="3" t="s">
        <v>171</v>
      </c>
      <c r="B667" s="3" t="s">
        <v>596</v>
      </c>
      <c r="C667" s="6"/>
      <c r="D667" s="6"/>
      <c r="E667" s="17"/>
      <c r="G667" s="8"/>
      <c r="H667" s="8"/>
      <c r="I667" s="8"/>
      <c r="J667" s="8"/>
      <c r="K667" s="8"/>
    </row>
    <row r="668" spans="1:11" x14ac:dyDescent="0.2">
      <c r="A668" s="11" t="s">
        <v>124</v>
      </c>
      <c r="B668" s="11" t="s">
        <v>597</v>
      </c>
      <c r="C668" s="12"/>
      <c r="D668" s="7" t="s">
        <v>309</v>
      </c>
      <c r="E668" s="20" t="s">
        <v>311</v>
      </c>
      <c r="G668" s="13"/>
      <c r="H668" s="13"/>
      <c r="I668" s="13"/>
      <c r="J668" s="13"/>
      <c r="K668" s="13"/>
    </row>
    <row r="669" spans="1:11" s="16" customFormat="1" ht="15" x14ac:dyDescent="0.25">
      <c r="A669" s="3" t="s">
        <v>124</v>
      </c>
      <c r="B669" s="3" t="s">
        <v>597</v>
      </c>
      <c r="C669" s="14" t="s">
        <v>201</v>
      </c>
      <c r="D669" s="15" t="s">
        <v>202</v>
      </c>
      <c r="G669" s="1">
        <v>7572123.709999999</v>
      </c>
      <c r="H669" s="1">
        <v>39422892.179999992</v>
      </c>
      <c r="I669" s="1">
        <v>0</v>
      </c>
      <c r="J669" s="1">
        <v>2.3283064365386963E-10</v>
      </c>
      <c r="K669" s="1">
        <f t="shared" ref="K669" si="547">SUM(H669:J669)</f>
        <v>39422892.179999992</v>
      </c>
    </row>
    <row r="670" spans="1:11" x14ac:dyDescent="0.2">
      <c r="A670" s="3" t="s">
        <v>124</v>
      </c>
      <c r="B670" s="3" t="s">
        <v>597</v>
      </c>
      <c r="C670" s="6" t="s">
        <v>201</v>
      </c>
      <c r="D670" s="6" t="s">
        <v>697</v>
      </c>
      <c r="E670" s="17"/>
      <c r="F670" s="17">
        <v>2616.4</v>
      </c>
      <c r="G670" s="8">
        <v>2894.1001796361406</v>
      </c>
      <c r="H670" s="8">
        <v>15067.608997095242</v>
      </c>
      <c r="I670" s="8">
        <v>0</v>
      </c>
      <c r="J670" s="8">
        <v>8.8988932752587375E-14</v>
      </c>
      <c r="K670" s="8">
        <f t="shared" ref="K670" si="548">K669/$F670</f>
        <v>15067.608997095242</v>
      </c>
    </row>
    <row r="671" spans="1:11" x14ac:dyDescent="0.2">
      <c r="A671" s="3" t="str">
        <f>A670</f>
        <v>2035</v>
      </c>
      <c r="B671" s="3" t="str">
        <f t="shared" ref="B671" si="549">B670</f>
        <v>MONTEMONTEZUMA-CO</v>
      </c>
      <c r="C671" s="6" t="str">
        <f t="shared" ref="C671" si="550">C670</f>
        <v xml:space="preserve">$ </v>
      </c>
      <c r="D671" s="6" t="s">
        <v>698</v>
      </c>
      <c r="E671" s="17"/>
      <c r="F671" s="17">
        <v>2461</v>
      </c>
      <c r="G671" s="8">
        <v>3076.8483177570088</v>
      </c>
      <c r="H671" s="8">
        <v>16019.054116212919</v>
      </c>
      <c r="I671" s="8">
        <v>0</v>
      </c>
      <c r="J671" s="8">
        <v>9.4608144515997408E-14</v>
      </c>
      <c r="K671" s="8">
        <f t="shared" ref="K671" si="551">K669/$F671</f>
        <v>16019.054116212919</v>
      </c>
    </row>
    <row r="672" spans="1:11" s="19" customFormat="1" x14ac:dyDescent="0.2">
      <c r="A672" s="3" t="s">
        <v>124</v>
      </c>
      <c r="B672" s="3" t="s">
        <v>597</v>
      </c>
      <c r="C672" s="17" t="s">
        <v>200</v>
      </c>
      <c r="D672" s="2" t="s">
        <v>199</v>
      </c>
      <c r="E672" s="17"/>
      <c r="G672" s="18">
        <v>19.207428200413684</v>
      </c>
      <c r="H672" s="18">
        <v>100</v>
      </c>
      <c r="I672" s="18"/>
      <c r="J672" s="18"/>
      <c r="K672" s="18"/>
    </row>
    <row r="673" spans="1:11" x14ac:dyDescent="0.2">
      <c r="A673" s="3" t="s">
        <v>124</v>
      </c>
      <c r="B673" s="3" t="s">
        <v>597</v>
      </c>
      <c r="C673" s="6"/>
      <c r="D673" s="6"/>
      <c r="E673" s="17"/>
      <c r="G673" s="8"/>
      <c r="H673" s="8"/>
      <c r="I673" s="8"/>
      <c r="J673" s="8"/>
      <c r="K673" s="8"/>
    </row>
    <row r="674" spans="1:11" x14ac:dyDescent="0.2">
      <c r="A674" s="11" t="s">
        <v>157</v>
      </c>
      <c r="B674" s="11" t="s">
        <v>598</v>
      </c>
      <c r="C674" s="12"/>
      <c r="D674" s="7" t="s">
        <v>309</v>
      </c>
      <c r="E674" s="20" t="s">
        <v>310</v>
      </c>
      <c r="G674" s="13"/>
      <c r="H674" s="13"/>
      <c r="I674" s="13"/>
      <c r="J674" s="13"/>
      <c r="K674" s="13"/>
    </row>
    <row r="675" spans="1:11" s="16" customFormat="1" ht="15" x14ac:dyDescent="0.25">
      <c r="A675" s="3" t="s">
        <v>157</v>
      </c>
      <c r="B675" s="3" t="s">
        <v>598</v>
      </c>
      <c r="C675" s="14" t="s">
        <v>201</v>
      </c>
      <c r="D675" s="15" t="s">
        <v>202</v>
      </c>
      <c r="G675" s="1">
        <v>765752.92999999993</v>
      </c>
      <c r="H675" s="1">
        <v>10080063.370000001</v>
      </c>
      <c r="I675" s="1">
        <v>0</v>
      </c>
      <c r="J675" s="1">
        <v>0</v>
      </c>
      <c r="K675" s="1">
        <f t="shared" ref="K675" si="552">SUM(H675:J675)</f>
        <v>10080063.370000001</v>
      </c>
    </row>
    <row r="676" spans="1:11" x14ac:dyDescent="0.2">
      <c r="A676" s="3" t="s">
        <v>157</v>
      </c>
      <c r="B676" s="3" t="s">
        <v>598</v>
      </c>
      <c r="C676" s="6" t="s">
        <v>201</v>
      </c>
      <c r="D676" s="6" t="s">
        <v>697</v>
      </c>
      <c r="E676" s="17"/>
      <c r="F676" s="17">
        <v>660</v>
      </c>
      <c r="G676" s="8">
        <v>1160.231712121212</v>
      </c>
      <c r="H676" s="8">
        <v>15272.823287878789</v>
      </c>
      <c r="I676" s="8">
        <v>0</v>
      </c>
      <c r="J676" s="8">
        <v>0</v>
      </c>
      <c r="K676" s="8">
        <f t="shared" ref="K676" si="553">K675/$F676</f>
        <v>15272.823287878789</v>
      </c>
    </row>
    <row r="677" spans="1:11" x14ac:dyDescent="0.2">
      <c r="A677" s="3" t="str">
        <f>A676</f>
        <v>2055</v>
      </c>
      <c r="B677" s="3" t="str">
        <f t="shared" ref="B677" si="554">B676</f>
        <v>MONTEDOLORES RE-4</v>
      </c>
      <c r="C677" s="6" t="str">
        <f t="shared" ref="C677" si="555">C676</f>
        <v xml:space="preserve">$ </v>
      </c>
      <c r="D677" s="6" t="s">
        <v>698</v>
      </c>
      <c r="E677" s="17"/>
      <c r="F677" s="17">
        <v>683</v>
      </c>
      <c r="G677" s="8">
        <v>1121.1609516837482</v>
      </c>
      <c r="H677" s="8">
        <v>14758.511522693998</v>
      </c>
      <c r="I677" s="8">
        <v>0</v>
      </c>
      <c r="J677" s="8">
        <v>0</v>
      </c>
      <c r="K677" s="8">
        <f t="shared" ref="K677" si="556">K675/$F677</f>
        <v>14758.511522693998</v>
      </c>
    </row>
    <row r="678" spans="1:11" s="19" customFormat="1" x14ac:dyDescent="0.2">
      <c r="A678" s="3" t="s">
        <v>157</v>
      </c>
      <c r="B678" s="3" t="s">
        <v>598</v>
      </c>
      <c r="C678" s="17" t="s">
        <v>200</v>
      </c>
      <c r="D678" s="2" t="s">
        <v>199</v>
      </c>
      <c r="E678" s="17"/>
      <c r="G678" s="18">
        <v>7.596707499667235</v>
      </c>
      <c r="H678" s="18">
        <v>100</v>
      </c>
      <c r="I678" s="18"/>
      <c r="J678" s="18"/>
      <c r="K678" s="18"/>
    </row>
    <row r="679" spans="1:11" x14ac:dyDescent="0.2">
      <c r="A679" s="3" t="s">
        <v>157</v>
      </c>
      <c r="B679" s="3" t="s">
        <v>598</v>
      </c>
      <c r="C679" s="6"/>
      <c r="D679" s="6"/>
      <c r="E679" s="17"/>
      <c r="G679" s="8"/>
      <c r="H679" s="8"/>
      <c r="I679" s="8"/>
      <c r="J679" s="8"/>
      <c r="K679" s="8"/>
    </row>
    <row r="680" spans="1:11" x14ac:dyDescent="0.2">
      <c r="A680" s="11" t="s">
        <v>59</v>
      </c>
      <c r="B680" s="11" t="s">
        <v>599</v>
      </c>
      <c r="C680" s="12"/>
      <c r="D680" s="7" t="s">
        <v>309</v>
      </c>
      <c r="E680" s="20" t="s">
        <v>308</v>
      </c>
      <c r="G680" s="13"/>
      <c r="H680" s="13"/>
      <c r="I680" s="13"/>
      <c r="J680" s="13"/>
      <c r="K680" s="13"/>
    </row>
    <row r="681" spans="1:11" s="16" customFormat="1" ht="15" x14ac:dyDescent="0.25">
      <c r="A681" s="3" t="s">
        <v>59</v>
      </c>
      <c r="B681" s="3" t="s">
        <v>599</v>
      </c>
      <c r="C681" s="14" t="s">
        <v>201</v>
      </c>
      <c r="D681" s="15" t="s">
        <v>202</v>
      </c>
      <c r="G681" s="1">
        <v>675419.19000000006</v>
      </c>
      <c r="H681" s="1">
        <v>7620148.3000000007</v>
      </c>
      <c r="I681" s="1">
        <v>0</v>
      </c>
      <c r="J681" s="1">
        <v>0</v>
      </c>
      <c r="K681" s="1">
        <f t="shared" ref="K681" si="557">SUM(H681:J681)</f>
        <v>7620148.3000000007</v>
      </c>
    </row>
    <row r="682" spans="1:11" x14ac:dyDescent="0.2">
      <c r="A682" s="3" t="s">
        <v>59</v>
      </c>
      <c r="B682" s="3" t="s">
        <v>599</v>
      </c>
      <c r="C682" s="6" t="s">
        <v>201</v>
      </c>
      <c r="D682" s="6" t="s">
        <v>697</v>
      </c>
      <c r="E682" s="17"/>
      <c r="F682" s="17">
        <v>480.5</v>
      </c>
      <c r="G682" s="8">
        <v>1405.659084287201</v>
      </c>
      <c r="H682" s="8">
        <v>15858.789386056193</v>
      </c>
      <c r="I682" s="8">
        <v>0</v>
      </c>
      <c r="J682" s="8">
        <v>0</v>
      </c>
      <c r="K682" s="8">
        <f t="shared" ref="K682" si="558">K681/$F682</f>
        <v>15858.789386056193</v>
      </c>
    </row>
    <row r="683" spans="1:11" x14ac:dyDescent="0.2">
      <c r="A683" s="3" t="str">
        <f>A682</f>
        <v>2070</v>
      </c>
      <c r="B683" s="3" t="str">
        <f t="shared" ref="B683" si="559">B682</f>
        <v>MONTEMANCOS RE-6</v>
      </c>
      <c r="C683" s="6" t="str">
        <f t="shared" ref="C683" si="560">C682</f>
        <v xml:space="preserve">$ </v>
      </c>
      <c r="D683" s="6" t="s">
        <v>698</v>
      </c>
      <c r="E683" s="17"/>
      <c r="F683" s="17">
        <v>509</v>
      </c>
      <c r="G683" s="8">
        <v>1326.9532220039293</v>
      </c>
      <c r="H683" s="8">
        <v>14970.82180746562</v>
      </c>
      <c r="I683" s="8">
        <v>0</v>
      </c>
      <c r="J683" s="8">
        <v>0</v>
      </c>
      <c r="K683" s="8">
        <f t="shared" ref="K683" si="561">K681/$F683</f>
        <v>14970.82180746562</v>
      </c>
    </row>
    <row r="684" spans="1:11" s="19" customFormat="1" x14ac:dyDescent="0.2">
      <c r="A684" s="3" t="s">
        <v>59</v>
      </c>
      <c r="B684" s="3" t="s">
        <v>599</v>
      </c>
      <c r="C684" s="17" t="s">
        <v>200</v>
      </c>
      <c r="D684" s="2" t="s">
        <v>199</v>
      </c>
      <c r="E684" s="17"/>
      <c r="G684" s="18">
        <v>8.8635963948365681</v>
      </c>
      <c r="H684" s="18">
        <v>100</v>
      </c>
      <c r="I684" s="18"/>
      <c r="J684" s="18"/>
      <c r="K684" s="18"/>
    </row>
    <row r="685" spans="1:11" x14ac:dyDescent="0.2">
      <c r="A685" s="3" t="s">
        <v>59</v>
      </c>
      <c r="B685" s="3" t="s">
        <v>599</v>
      </c>
      <c r="C685" s="6"/>
      <c r="D685" s="6"/>
      <c r="E685" s="17"/>
      <c r="G685" s="8"/>
      <c r="H685" s="8"/>
      <c r="I685" s="8"/>
      <c r="J685" s="8"/>
      <c r="K685" s="8"/>
    </row>
    <row r="686" spans="1:11" x14ac:dyDescent="0.2">
      <c r="A686" s="11" t="s">
        <v>125</v>
      </c>
      <c r="B686" s="11" t="s">
        <v>600</v>
      </c>
      <c r="C686" s="12"/>
      <c r="D686" s="7" t="s">
        <v>306</v>
      </c>
      <c r="E686" s="20" t="s">
        <v>307</v>
      </c>
      <c r="G686" s="13"/>
      <c r="H686" s="13"/>
      <c r="I686" s="13"/>
      <c r="J686" s="13"/>
      <c r="K686" s="13"/>
    </row>
    <row r="687" spans="1:11" s="16" customFormat="1" ht="15" x14ac:dyDescent="0.25">
      <c r="A687" s="3" t="s">
        <v>125</v>
      </c>
      <c r="B687" s="3" t="s">
        <v>600</v>
      </c>
      <c r="C687" s="14" t="s">
        <v>201</v>
      </c>
      <c r="D687" s="15" t="s">
        <v>202</v>
      </c>
      <c r="G687" s="1">
        <v>13099878.509999996</v>
      </c>
      <c r="H687" s="1">
        <v>84276655.189999983</v>
      </c>
      <c r="I687" s="1">
        <v>0</v>
      </c>
      <c r="J687" s="1">
        <v>95602.380000000121</v>
      </c>
      <c r="K687" s="1">
        <f t="shared" ref="K687" si="562">SUM(H687:J687)</f>
        <v>84372257.569999978</v>
      </c>
    </row>
    <row r="688" spans="1:11" x14ac:dyDescent="0.2">
      <c r="A688" s="3" t="s">
        <v>125</v>
      </c>
      <c r="B688" s="3" t="s">
        <v>600</v>
      </c>
      <c r="C688" s="6" t="s">
        <v>201</v>
      </c>
      <c r="D688" s="6" t="s">
        <v>697</v>
      </c>
      <c r="E688" s="17"/>
      <c r="F688" s="17">
        <v>5832.4</v>
      </c>
      <c r="G688" s="8">
        <v>2246.0528273095119</v>
      </c>
      <c r="H688" s="8">
        <v>14449.738562169945</v>
      </c>
      <c r="I688" s="8">
        <v>0</v>
      </c>
      <c r="J688" s="8">
        <v>16.391602084905035</v>
      </c>
      <c r="K688" s="8">
        <f t="shared" ref="K688" si="563">K687/$F688</f>
        <v>14466.13016425485</v>
      </c>
    </row>
    <row r="689" spans="1:11" x14ac:dyDescent="0.2">
      <c r="A689" s="3" t="str">
        <f>A688</f>
        <v>2180</v>
      </c>
      <c r="B689" s="3" t="str">
        <f t="shared" ref="B689" si="564">B688</f>
        <v>MONTRMONTROSE COU</v>
      </c>
      <c r="C689" s="6" t="str">
        <f t="shared" ref="C689" si="565">C688</f>
        <v xml:space="preserve">$ </v>
      </c>
      <c r="D689" s="6" t="s">
        <v>698</v>
      </c>
      <c r="E689" s="17"/>
      <c r="F689" s="17">
        <v>6035</v>
      </c>
      <c r="G689" s="8">
        <v>2170.6509544324767</v>
      </c>
      <c r="H689" s="8">
        <v>13964.64874730737</v>
      </c>
      <c r="I689" s="8">
        <v>0</v>
      </c>
      <c r="J689" s="8">
        <v>15.841322286661164</v>
      </c>
      <c r="K689" s="8">
        <f t="shared" ref="K689" si="566">K687/$F689</f>
        <v>13980.490069594031</v>
      </c>
    </row>
    <row r="690" spans="1:11" s="19" customFormat="1" x14ac:dyDescent="0.2">
      <c r="A690" s="3" t="s">
        <v>125</v>
      </c>
      <c r="B690" s="3" t="s">
        <v>600</v>
      </c>
      <c r="C690" s="17" t="s">
        <v>200</v>
      </c>
      <c r="D690" s="2" t="s">
        <v>199</v>
      </c>
      <c r="E690" s="17"/>
      <c r="G690" s="18">
        <v>15.543899411369127</v>
      </c>
      <c r="H690" s="18">
        <v>100</v>
      </c>
      <c r="I690" s="18"/>
      <c r="J690" s="18"/>
      <c r="K690" s="18"/>
    </row>
    <row r="691" spans="1:11" x14ac:dyDescent="0.2">
      <c r="A691" s="3" t="s">
        <v>125</v>
      </c>
      <c r="B691" s="3" t="s">
        <v>600</v>
      </c>
      <c r="C691" s="6"/>
      <c r="D691" s="6"/>
      <c r="E691" s="17"/>
      <c r="G691" s="8"/>
      <c r="H691" s="8"/>
      <c r="I691" s="8"/>
      <c r="J691" s="8"/>
      <c r="K691" s="8"/>
    </row>
    <row r="692" spans="1:11" x14ac:dyDescent="0.2">
      <c r="A692" s="11" t="s">
        <v>153</v>
      </c>
      <c r="B692" s="11" t="s">
        <v>601</v>
      </c>
      <c r="C692" s="12"/>
      <c r="D692" s="7" t="s">
        <v>306</v>
      </c>
      <c r="E692" s="20" t="s">
        <v>305</v>
      </c>
      <c r="G692" s="13"/>
      <c r="H692" s="13"/>
      <c r="I692" s="13"/>
      <c r="J692" s="13"/>
      <c r="K692" s="13"/>
    </row>
    <row r="693" spans="1:11" s="16" customFormat="1" ht="15" x14ac:dyDescent="0.25">
      <c r="A693" s="3" t="s">
        <v>153</v>
      </c>
      <c r="B693" s="3" t="s">
        <v>601</v>
      </c>
      <c r="C693" s="14" t="s">
        <v>201</v>
      </c>
      <c r="D693" s="15" t="s">
        <v>202</v>
      </c>
      <c r="G693" s="1">
        <v>549048.59</v>
      </c>
      <c r="H693" s="1">
        <v>26791587.589999996</v>
      </c>
      <c r="I693" s="1">
        <v>0</v>
      </c>
      <c r="J693" s="1">
        <v>0</v>
      </c>
      <c r="K693" s="1">
        <f t="shared" ref="K693" si="567">SUM(H693:J693)</f>
        <v>26791587.589999996</v>
      </c>
    </row>
    <row r="694" spans="1:11" x14ac:dyDescent="0.2">
      <c r="A694" s="3" t="s">
        <v>153</v>
      </c>
      <c r="B694" s="3" t="s">
        <v>601</v>
      </c>
      <c r="C694" s="6" t="s">
        <v>201</v>
      </c>
      <c r="D694" s="6" t="s">
        <v>697</v>
      </c>
      <c r="E694" s="17"/>
      <c r="F694" s="17">
        <v>249.1</v>
      </c>
      <c r="G694" s="8">
        <v>2204.1292252107587</v>
      </c>
      <c r="H694" s="8">
        <v>107553.54311521476</v>
      </c>
      <c r="I694" s="8">
        <v>0</v>
      </c>
      <c r="J694" s="8">
        <v>0</v>
      </c>
      <c r="K694" s="8">
        <f t="shared" ref="K694" si="568">K693/$F694</f>
        <v>107553.54311521476</v>
      </c>
    </row>
    <row r="695" spans="1:11" x14ac:dyDescent="0.2">
      <c r="A695" s="3" t="str">
        <f>A694</f>
        <v>2190</v>
      </c>
      <c r="B695" s="3" t="str">
        <f t="shared" ref="B695" si="569">B694</f>
        <v>MONTRWEST END RE-</v>
      </c>
      <c r="C695" s="6" t="str">
        <f t="shared" ref="C695" si="570">C694</f>
        <v xml:space="preserve">$ </v>
      </c>
      <c r="D695" s="6" t="s">
        <v>698</v>
      </c>
      <c r="E695" s="17"/>
      <c r="F695" s="17">
        <v>260</v>
      </c>
      <c r="G695" s="8">
        <v>2111.7253461538462</v>
      </c>
      <c r="H695" s="8">
        <v>103044.56765384614</v>
      </c>
      <c r="I695" s="8">
        <v>0</v>
      </c>
      <c r="J695" s="8">
        <v>0</v>
      </c>
      <c r="K695" s="8">
        <f t="shared" ref="K695" si="571">K693/$F695</f>
        <v>103044.56765384614</v>
      </c>
    </row>
    <row r="696" spans="1:11" s="19" customFormat="1" x14ac:dyDescent="0.2">
      <c r="A696" s="3" t="s">
        <v>153</v>
      </c>
      <c r="B696" s="3" t="s">
        <v>601</v>
      </c>
      <c r="C696" s="17" t="s">
        <v>200</v>
      </c>
      <c r="D696" s="2" t="s">
        <v>199</v>
      </c>
      <c r="E696" s="17"/>
      <c r="G696" s="18">
        <v>2.0493320455743849</v>
      </c>
      <c r="H696" s="18">
        <v>100</v>
      </c>
      <c r="I696" s="18"/>
      <c r="J696" s="18"/>
      <c r="K696" s="18"/>
    </row>
    <row r="697" spans="1:11" x14ac:dyDescent="0.2">
      <c r="A697" s="3" t="s">
        <v>153</v>
      </c>
      <c r="B697" s="3" t="s">
        <v>601</v>
      </c>
      <c r="C697" s="6"/>
      <c r="D697" s="6"/>
      <c r="E697" s="17"/>
      <c r="G697" s="8"/>
      <c r="H697" s="8"/>
      <c r="I697" s="8"/>
      <c r="J697" s="8"/>
      <c r="K697" s="8"/>
    </row>
    <row r="698" spans="1:11" x14ac:dyDescent="0.2">
      <c r="A698" s="11" t="s">
        <v>179</v>
      </c>
      <c r="B698" s="11" t="s">
        <v>602</v>
      </c>
      <c r="C698" s="12"/>
      <c r="D698" s="7" t="s">
        <v>301</v>
      </c>
      <c r="E698" s="20" t="s">
        <v>304</v>
      </c>
      <c r="G698" s="13"/>
      <c r="H698" s="13"/>
      <c r="I698" s="13"/>
      <c r="J698" s="13"/>
      <c r="K698" s="13"/>
    </row>
    <row r="699" spans="1:11" s="16" customFormat="1" ht="15" x14ac:dyDescent="0.25">
      <c r="A699" s="3" t="s">
        <v>179</v>
      </c>
      <c r="B699" s="3" t="s">
        <v>602</v>
      </c>
      <c r="C699" s="14" t="s">
        <v>201</v>
      </c>
      <c r="D699" s="15" t="s">
        <v>202</v>
      </c>
      <c r="G699" s="1">
        <v>2802398.87</v>
      </c>
      <c r="H699" s="1">
        <v>25732182.060000002</v>
      </c>
      <c r="I699" s="1">
        <v>0</v>
      </c>
      <c r="J699" s="1">
        <v>248530.59</v>
      </c>
      <c r="K699" s="1">
        <f t="shared" ref="K699" si="572">SUM(H699:J699)</f>
        <v>25980712.650000002</v>
      </c>
    </row>
    <row r="700" spans="1:11" x14ac:dyDescent="0.2">
      <c r="A700" s="3" t="s">
        <v>179</v>
      </c>
      <c r="B700" s="3" t="s">
        <v>602</v>
      </c>
      <c r="C700" s="6" t="s">
        <v>201</v>
      </c>
      <c r="D700" s="6" t="s">
        <v>697</v>
      </c>
      <c r="E700" s="17"/>
      <c r="F700" s="17">
        <v>1377.7</v>
      </c>
      <c r="G700" s="8">
        <v>2034.1140088553386</v>
      </c>
      <c r="H700" s="8">
        <v>18677.638136023808</v>
      </c>
      <c r="I700" s="8">
        <v>0</v>
      </c>
      <c r="J700" s="8">
        <v>180.3952892501996</v>
      </c>
      <c r="K700" s="8">
        <f t="shared" ref="K700" si="573">K699/$F700</f>
        <v>18858.033425274007</v>
      </c>
    </row>
    <row r="701" spans="1:11" x14ac:dyDescent="0.2">
      <c r="A701" s="3" t="str">
        <f>A700</f>
        <v>2395</v>
      </c>
      <c r="B701" s="3" t="str">
        <f t="shared" ref="B701" si="574">B700</f>
        <v>MORGABRUSH RE-2(J</v>
      </c>
      <c r="C701" s="6" t="str">
        <f t="shared" ref="C701" si="575">C700</f>
        <v xml:space="preserve">$ </v>
      </c>
      <c r="D701" s="6" t="s">
        <v>698</v>
      </c>
      <c r="E701" s="17"/>
      <c r="F701" s="17">
        <v>1366</v>
      </c>
      <c r="G701" s="8">
        <v>2051.5365080527085</v>
      </c>
      <c r="H701" s="8">
        <v>18837.614978038069</v>
      </c>
      <c r="I701" s="8">
        <v>0</v>
      </c>
      <c r="J701" s="8">
        <v>181.94040263543192</v>
      </c>
      <c r="K701" s="8">
        <f t="shared" ref="K701" si="576">K699/$F701</f>
        <v>19019.555380673501</v>
      </c>
    </row>
    <row r="702" spans="1:11" s="19" customFormat="1" x14ac:dyDescent="0.2">
      <c r="A702" s="3" t="s">
        <v>179</v>
      </c>
      <c r="B702" s="3" t="s">
        <v>602</v>
      </c>
      <c r="C702" s="17" t="s">
        <v>200</v>
      </c>
      <c r="D702" s="2" t="s">
        <v>199</v>
      </c>
      <c r="E702" s="17"/>
      <c r="G702" s="18">
        <v>10.890638281143888</v>
      </c>
      <c r="H702" s="18">
        <v>100</v>
      </c>
      <c r="I702" s="18"/>
      <c r="J702" s="18"/>
      <c r="K702" s="18"/>
    </row>
    <row r="703" spans="1:11" x14ac:dyDescent="0.2">
      <c r="A703" s="3" t="s">
        <v>179</v>
      </c>
      <c r="B703" s="3" t="s">
        <v>602</v>
      </c>
      <c r="C703" s="6"/>
      <c r="D703" s="6"/>
      <c r="E703" s="17"/>
      <c r="G703" s="8"/>
      <c r="H703" s="8"/>
      <c r="I703" s="8"/>
      <c r="J703" s="8"/>
      <c r="K703" s="8"/>
    </row>
    <row r="704" spans="1:11" x14ac:dyDescent="0.2">
      <c r="A704" s="11" t="s">
        <v>26</v>
      </c>
      <c r="B704" s="11" t="s">
        <v>603</v>
      </c>
      <c r="C704" s="12"/>
      <c r="D704" s="7" t="s">
        <v>301</v>
      </c>
      <c r="E704" s="20" t="s">
        <v>303</v>
      </c>
      <c r="G704" s="13"/>
      <c r="H704" s="13"/>
      <c r="I704" s="13"/>
      <c r="J704" s="13"/>
      <c r="K704" s="13"/>
    </row>
    <row r="705" spans="1:11" s="16" customFormat="1" ht="15" x14ac:dyDescent="0.25">
      <c r="A705" s="3" t="s">
        <v>26</v>
      </c>
      <c r="B705" s="3" t="s">
        <v>603</v>
      </c>
      <c r="C705" s="14" t="s">
        <v>201</v>
      </c>
      <c r="D705" s="15" t="s">
        <v>202</v>
      </c>
      <c r="G705" s="1">
        <v>4869071.74</v>
      </c>
      <c r="H705" s="1">
        <v>46363526.789999999</v>
      </c>
      <c r="I705" s="1">
        <v>0</v>
      </c>
      <c r="J705" s="1">
        <v>0</v>
      </c>
      <c r="K705" s="1">
        <f t="shared" ref="K705" si="577">SUM(H705:J705)</f>
        <v>46363526.789999999</v>
      </c>
    </row>
    <row r="706" spans="1:11" x14ac:dyDescent="0.2">
      <c r="A706" s="3" t="s">
        <v>26</v>
      </c>
      <c r="B706" s="3" t="s">
        <v>603</v>
      </c>
      <c r="C706" s="6" t="s">
        <v>201</v>
      </c>
      <c r="D706" s="6" t="s">
        <v>697</v>
      </c>
      <c r="E706" s="17"/>
      <c r="F706" s="17">
        <v>3302.3</v>
      </c>
      <c r="G706" s="8">
        <v>1474.4486388274838</v>
      </c>
      <c r="H706" s="8">
        <v>14039.768279683856</v>
      </c>
      <c r="I706" s="8">
        <v>0</v>
      </c>
      <c r="J706" s="8">
        <v>0</v>
      </c>
      <c r="K706" s="8">
        <f t="shared" ref="K706" si="578">K705/$F706</f>
        <v>14039.768279683856</v>
      </c>
    </row>
    <row r="707" spans="1:11" x14ac:dyDescent="0.2">
      <c r="A707" s="3" t="str">
        <f>A706</f>
        <v>2405</v>
      </c>
      <c r="B707" s="3" t="str">
        <f t="shared" ref="B707" si="579">B706</f>
        <v xml:space="preserve">MORGAFORT MORGAN </v>
      </c>
      <c r="C707" s="6" t="str">
        <f t="shared" ref="C707" si="580">C706</f>
        <v xml:space="preserve">$ </v>
      </c>
      <c r="D707" s="6" t="s">
        <v>698</v>
      </c>
      <c r="E707" s="17"/>
      <c r="F707" s="17">
        <v>3423</v>
      </c>
      <c r="G707" s="8">
        <v>1422.4574174700556</v>
      </c>
      <c r="H707" s="8">
        <v>13544.705460122699</v>
      </c>
      <c r="I707" s="8">
        <v>0</v>
      </c>
      <c r="J707" s="8">
        <v>0</v>
      </c>
      <c r="K707" s="8">
        <f t="shared" ref="K707" si="581">K705/$F707</f>
        <v>13544.705460122699</v>
      </c>
    </row>
    <row r="708" spans="1:11" s="19" customFormat="1" x14ac:dyDescent="0.2">
      <c r="A708" s="3" t="s">
        <v>26</v>
      </c>
      <c r="B708" s="3" t="s">
        <v>603</v>
      </c>
      <c r="C708" s="17" t="s">
        <v>200</v>
      </c>
      <c r="D708" s="2" t="s">
        <v>199</v>
      </c>
      <c r="E708" s="17"/>
      <c r="G708" s="18">
        <v>10.50194425901654</v>
      </c>
      <c r="H708" s="18">
        <v>100</v>
      </c>
      <c r="I708" s="18"/>
      <c r="J708" s="18"/>
      <c r="K708" s="18"/>
    </row>
    <row r="709" spans="1:11" x14ac:dyDescent="0.2">
      <c r="A709" s="3" t="s">
        <v>26</v>
      </c>
      <c r="B709" s="3" t="s">
        <v>603</v>
      </c>
      <c r="C709" s="6"/>
      <c r="D709" s="6"/>
      <c r="E709" s="17"/>
      <c r="G709" s="8"/>
      <c r="H709" s="8"/>
      <c r="I709" s="8"/>
      <c r="J709" s="8"/>
      <c r="K709" s="8"/>
    </row>
    <row r="710" spans="1:11" x14ac:dyDescent="0.2">
      <c r="A710" s="11" t="s">
        <v>178</v>
      </c>
      <c r="B710" s="11" t="s">
        <v>604</v>
      </c>
      <c r="C710" s="12"/>
      <c r="D710" s="7" t="s">
        <v>301</v>
      </c>
      <c r="E710" s="20" t="s">
        <v>302</v>
      </c>
      <c r="G710" s="13"/>
      <c r="H710" s="13"/>
      <c r="I710" s="13"/>
      <c r="J710" s="13"/>
      <c r="K710" s="13"/>
    </row>
    <row r="711" spans="1:11" s="16" customFormat="1" ht="15" x14ac:dyDescent="0.25">
      <c r="A711" s="3" t="s">
        <v>178</v>
      </c>
      <c r="B711" s="3" t="s">
        <v>604</v>
      </c>
      <c r="C711" s="14" t="s">
        <v>201</v>
      </c>
      <c r="D711" s="15" t="s">
        <v>202</v>
      </c>
      <c r="G711" s="1">
        <v>315707.27</v>
      </c>
      <c r="H711" s="1">
        <v>4329974.93</v>
      </c>
      <c r="I711" s="1">
        <v>0</v>
      </c>
      <c r="J711" s="1">
        <v>82589.22</v>
      </c>
      <c r="K711" s="1">
        <f t="shared" ref="K711" si="582">SUM(H711:J711)</f>
        <v>4412564.1499999994</v>
      </c>
    </row>
    <row r="712" spans="1:11" x14ac:dyDescent="0.2">
      <c r="A712" s="3" t="s">
        <v>178</v>
      </c>
      <c r="B712" s="3" t="s">
        <v>604</v>
      </c>
      <c r="C712" s="6" t="s">
        <v>201</v>
      </c>
      <c r="D712" s="6" t="s">
        <v>697</v>
      </c>
      <c r="E712" s="17"/>
      <c r="F712" s="17">
        <v>215.5</v>
      </c>
      <c r="G712" s="8">
        <v>1464.9989327146172</v>
      </c>
      <c r="H712" s="8">
        <v>20092.691090487238</v>
      </c>
      <c r="I712" s="8">
        <v>0</v>
      </c>
      <c r="J712" s="8">
        <v>383.24464037122971</v>
      </c>
      <c r="K712" s="8">
        <f t="shared" ref="K712" si="583">K711/$F712</f>
        <v>20475.935730858466</v>
      </c>
    </row>
    <row r="713" spans="1:11" x14ac:dyDescent="0.2">
      <c r="A713" s="3" t="str">
        <f>A712</f>
        <v>2505</v>
      </c>
      <c r="B713" s="3" t="str">
        <f t="shared" ref="B713" si="584">B712</f>
        <v>MORGAWELDON VALLE</v>
      </c>
      <c r="C713" s="6" t="str">
        <f t="shared" ref="C713" si="585">C712</f>
        <v xml:space="preserve">$ </v>
      </c>
      <c r="D713" s="6" t="s">
        <v>698</v>
      </c>
      <c r="E713" s="17"/>
      <c r="F713" s="17">
        <v>235</v>
      </c>
      <c r="G713" s="8">
        <v>1343.4351914893618</v>
      </c>
      <c r="H713" s="8">
        <v>18425.425234042552</v>
      </c>
      <c r="I713" s="8">
        <v>0</v>
      </c>
      <c r="J713" s="8">
        <v>351.44348936170212</v>
      </c>
      <c r="K713" s="8">
        <f t="shared" ref="K713" si="586">K711/$F713</f>
        <v>18776.868723404252</v>
      </c>
    </row>
    <row r="714" spans="1:11" s="19" customFormat="1" x14ac:dyDescent="0.2">
      <c r="A714" s="3" t="s">
        <v>178</v>
      </c>
      <c r="B714" s="3" t="s">
        <v>604</v>
      </c>
      <c r="C714" s="17" t="s">
        <v>200</v>
      </c>
      <c r="D714" s="2" t="s">
        <v>199</v>
      </c>
      <c r="E714" s="17"/>
      <c r="G714" s="18">
        <v>7.2912031848646306</v>
      </c>
      <c r="H714" s="18">
        <v>100</v>
      </c>
      <c r="I714" s="18"/>
      <c r="J714" s="18"/>
      <c r="K714" s="18"/>
    </row>
    <row r="715" spans="1:11" x14ac:dyDescent="0.2">
      <c r="A715" s="11" t="s">
        <v>178</v>
      </c>
      <c r="B715" s="11" t="s">
        <v>604</v>
      </c>
      <c r="C715" s="6"/>
      <c r="D715" s="6"/>
      <c r="E715" s="17"/>
      <c r="G715" s="8"/>
      <c r="H715" s="8"/>
      <c r="I715" s="8"/>
      <c r="J715" s="8"/>
      <c r="K715" s="8"/>
    </row>
    <row r="716" spans="1:11" s="16" customFormat="1" x14ac:dyDescent="0.2">
      <c r="A716" s="11" t="s">
        <v>100</v>
      </c>
      <c r="B716" s="11" t="s">
        <v>605</v>
      </c>
      <c r="C716" s="22"/>
      <c r="D716" s="23" t="s">
        <v>301</v>
      </c>
      <c r="E716" s="22" t="s">
        <v>300</v>
      </c>
      <c r="F716" s="4"/>
      <c r="G716" s="13"/>
      <c r="H716" s="13"/>
      <c r="I716" s="13"/>
      <c r="J716" s="13"/>
      <c r="K716" s="13"/>
    </row>
    <row r="717" spans="1:11" s="16" customFormat="1" ht="15" x14ac:dyDescent="0.25">
      <c r="A717" s="3" t="s">
        <v>100</v>
      </c>
      <c r="B717" s="3" t="s">
        <v>605</v>
      </c>
      <c r="C717" s="14" t="s">
        <v>201</v>
      </c>
      <c r="D717" s="15" t="s">
        <v>202</v>
      </c>
      <c r="G717" s="1">
        <v>1525872.1299999997</v>
      </c>
      <c r="H717" s="1">
        <v>17719559.740000002</v>
      </c>
      <c r="I717" s="1">
        <v>0</v>
      </c>
      <c r="J717" s="1">
        <v>0</v>
      </c>
      <c r="K717" s="1">
        <f t="shared" ref="K717" si="587">SUM(H717:J717)</f>
        <v>17719559.740000002</v>
      </c>
    </row>
    <row r="718" spans="1:11" x14ac:dyDescent="0.2">
      <c r="A718" s="3" t="s">
        <v>100</v>
      </c>
      <c r="B718" s="3" t="s">
        <v>605</v>
      </c>
      <c r="C718" s="6" t="s">
        <v>201</v>
      </c>
      <c r="D718" s="6" t="s">
        <v>697</v>
      </c>
      <c r="E718" s="17"/>
      <c r="F718" s="17">
        <v>839.5</v>
      </c>
      <c r="G718" s="8">
        <v>1817.5963430613456</v>
      </c>
      <c r="H718" s="8">
        <v>21107.277832042884</v>
      </c>
      <c r="I718" s="8">
        <v>0</v>
      </c>
      <c r="J718" s="8">
        <v>0</v>
      </c>
      <c r="K718" s="8">
        <f t="shared" ref="K718" si="588">K717/$F718</f>
        <v>21107.277832042884</v>
      </c>
    </row>
    <row r="719" spans="1:11" x14ac:dyDescent="0.2">
      <c r="A719" s="3" t="str">
        <f>A718</f>
        <v>2515</v>
      </c>
      <c r="B719" s="3" t="str">
        <f t="shared" ref="B719" si="589">B718</f>
        <v>MORGAWIGGINS RE-5</v>
      </c>
      <c r="C719" s="6" t="str">
        <f t="shared" ref="C719" si="590">C718</f>
        <v xml:space="preserve">$ </v>
      </c>
      <c r="D719" s="6" t="s">
        <v>698</v>
      </c>
      <c r="E719" s="17"/>
      <c r="F719" s="17">
        <v>862</v>
      </c>
      <c r="G719" s="8">
        <v>1770.1532830626445</v>
      </c>
      <c r="H719" s="8">
        <v>20556.333805104412</v>
      </c>
      <c r="I719" s="8">
        <v>0</v>
      </c>
      <c r="J719" s="8">
        <v>0</v>
      </c>
      <c r="K719" s="8">
        <f t="shared" ref="K719" si="591">K717/$F719</f>
        <v>20556.333805104412</v>
      </c>
    </row>
    <row r="720" spans="1:11" s="19" customFormat="1" x14ac:dyDescent="0.2">
      <c r="A720" s="3" t="s">
        <v>100</v>
      </c>
      <c r="B720" s="3" t="s">
        <v>605</v>
      </c>
      <c r="C720" s="17" t="s">
        <v>200</v>
      </c>
      <c r="D720" s="2" t="s">
        <v>199</v>
      </c>
      <c r="E720" s="17"/>
      <c r="G720" s="18">
        <v>8.611230484217435</v>
      </c>
      <c r="H720" s="18">
        <v>100</v>
      </c>
      <c r="I720" s="18"/>
      <c r="J720" s="18"/>
      <c r="K720" s="18"/>
    </row>
    <row r="721" spans="1:11" x14ac:dyDescent="0.2">
      <c r="A721" s="11" t="s">
        <v>100</v>
      </c>
      <c r="B721" s="11" t="s">
        <v>605</v>
      </c>
      <c r="C721" s="6"/>
      <c r="D721" s="6"/>
      <c r="E721" s="17"/>
      <c r="G721" s="8"/>
      <c r="H721" s="8"/>
      <c r="I721" s="8"/>
      <c r="J721" s="8"/>
      <c r="K721" s="8"/>
    </row>
    <row r="722" spans="1:11" s="16" customFormat="1" x14ac:dyDescent="0.2">
      <c r="A722" s="11" t="s">
        <v>60</v>
      </c>
      <c r="B722" s="11" t="s">
        <v>606</v>
      </c>
      <c r="C722" s="22"/>
      <c r="D722" s="23" t="s">
        <v>294</v>
      </c>
      <c r="E722" s="22" t="s">
        <v>299</v>
      </c>
      <c r="F722" s="4"/>
      <c r="G722" s="13"/>
      <c r="H722" s="13"/>
      <c r="I722" s="13"/>
      <c r="J722" s="13"/>
      <c r="K722" s="13"/>
    </row>
    <row r="723" spans="1:11" s="16" customFormat="1" ht="15" x14ac:dyDescent="0.25">
      <c r="A723" s="3" t="s">
        <v>60</v>
      </c>
      <c r="B723" s="3" t="s">
        <v>606</v>
      </c>
      <c r="C723" s="14" t="s">
        <v>201</v>
      </c>
      <c r="D723" s="15" t="s">
        <v>202</v>
      </c>
      <c r="G723" s="1">
        <v>5887461.2399999993</v>
      </c>
      <c r="H723" s="1">
        <v>24463161.039999999</v>
      </c>
      <c r="I723" s="1">
        <v>0</v>
      </c>
      <c r="J723" s="1">
        <v>0</v>
      </c>
      <c r="K723" s="1">
        <f t="shared" ref="K723" si="592">SUM(H723:J723)</f>
        <v>24463161.039999999</v>
      </c>
    </row>
    <row r="724" spans="1:11" x14ac:dyDescent="0.2">
      <c r="A724" s="3" t="s">
        <v>60</v>
      </c>
      <c r="B724" s="3" t="s">
        <v>606</v>
      </c>
      <c r="C724" s="6" t="s">
        <v>201</v>
      </c>
      <c r="D724" s="6" t="s">
        <v>697</v>
      </c>
      <c r="E724" s="17"/>
      <c r="F724" s="17">
        <v>1435.1</v>
      </c>
      <c r="G724" s="8">
        <v>4102.474559264163</v>
      </c>
      <c r="H724" s="8">
        <v>17046.311086335449</v>
      </c>
      <c r="I724" s="8">
        <v>0</v>
      </c>
      <c r="J724" s="8">
        <v>0</v>
      </c>
      <c r="K724" s="8">
        <f t="shared" ref="K724" si="593">K723/$F724</f>
        <v>17046.311086335449</v>
      </c>
    </row>
    <row r="725" spans="1:11" x14ac:dyDescent="0.2">
      <c r="A725" s="3" t="str">
        <f>A724</f>
        <v>2520</v>
      </c>
      <c r="B725" s="3" t="str">
        <f t="shared" ref="B725" si="594">B724</f>
        <v>OTEROEAST OTERO R</v>
      </c>
      <c r="C725" s="6" t="str">
        <f t="shared" ref="C725" si="595">C724</f>
        <v xml:space="preserve">$ </v>
      </c>
      <c r="D725" s="6" t="s">
        <v>698</v>
      </c>
      <c r="E725" s="17"/>
      <c r="F725" s="17">
        <v>1356</v>
      </c>
      <c r="G725" s="8">
        <v>4341.7855752212381</v>
      </c>
      <c r="H725" s="8">
        <v>18040.679233038347</v>
      </c>
      <c r="I725" s="8">
        <v>0</v>
      </c>
      <c r="J725" s="8">
        <v>0</v>
      </c>
      <c r="K725" s="8">
        <f t="shared" ref="K725" si="596">K723/$F725</f>
        <v>18040.679233038347</v>
      </c>
    </row>
    <row r="726" spans="1:11" s="19" customFormat="1" x14ac:dyDescent="0.2">
      <c r="A726" s="3" t="s">
        <v>60</v>
      </c>
      <c r="B726" s="3" t="s">
        <v>606</v>
      </c>
      <c r="C726" s="17" t="s">
        <v>200</v>
      </c>
      <c r="D726" s="2" t="s">
        <v>199</v>
      </c>
      <c r="E726" s="17"/>
      <c r="G726" s="18">
        <v>24.066641389366414</v>
      </c>
      <c r="H726" s="18">
        <v>100</v>
      </c>
      <c r="I726" s="18"/>
      <c r="J726" s="18"/>
      <c r="K726" s="18"/>
    </row>
    <row r="727" spans="1:11" x14ac:dyDescent="0.2">
      <c r="A727" s="11" t="s">
        <v>60</v>
      </c>
      <c r="B727" s="11" t="s">
        <v>606</v>
      </c>
      <c r="C727" s="6"/>
      <c r="D727" s="6"/>
      <c r="E727" s="17"/>
      <c r="G727" s="8"/>
      <c r="H727" s="8"/>
      <c r="I727" s="8"/>
      <c r="J727" s="8"/>
      <c r="K727" s="8"/>
    </row>
    <row r="728" spans="1:11" s="16" customFormat="1" x14ac:dyDescent="0.2">
      <c r="A728" s="11" t="s">
        <v>63</v>
      </c>
      <c r="B728" s="11" t="s">
        <v>607</v>
      </c>
      <c r="C728" s="22"/>
      <c r="D728" s="23" t="s">
        <v>294</v>
      </c>
      <c r="E728" s="22" t="s">
        <v>298</v>
      </c>
      <c r="F728" s="4"/>
      <c r="G728" s="13"/>
      <c r="H728" s="13"/>
      <c r="I728" s="13"/>
      <c r="J728" s="13"/>
      <c r="K728" s="13"/>
    </row>
    <row r="729" spans="1:11" s="16" customFormat="1" ht="15" x14ac:dyDescent="0.25">
      <c r="A729" s="3" t="s">
        <v>63</v>
      </c>
      <c r="B729" s="3" t="s">
        <v>607</v>
      </c>
      <c r="C729" s="14" t="s">
        <v>201</v>
      </c>
      <c r="D729" s="15" t="s">
        <v>202</v>
      </c>
      <c r="G729" s="1">
        <v>2464742.8099999996</v>
      </c>
      <c r="H729" s="1">
        <v>21371667.260000002</v>
      </c>
      <c r="I729" s="1">
        <v>0</v>
      </c>
      <c r="J729" s="1">
        <v>0</v>
      </c>
      <c r="K729" s="1">
        <f t="shared" ref="K729" si="597">SUM(H729:J729)</f>
        <v>21371667.260000002</v>
      </c>
    </row>
    <row r="730" spans="1:11" x14ac:dyDescent="0.2">
      <c r="A730" s="3" t="s">
        <v>63</v>
      </c>
      <c r="B730" s="3" t="s">
        <v>607</v>
      </c>
      <c r="C730" s="6" t="s">
        <v>201</v>
      </c>
      <c r="D730" s="6" t="s">
        <v>697</v>
      </c>
      <c r="E730" s="17"/>
      <c r="F730" s="17">
        <v>738.8</v>
      </c>
      <c r="G730" s="8">
        <v>3336.1434894423387</v>
      </c>
      <c r="H730" s="8">
        <v>28927.540958310779</v>
      </c>
      <c r="I730" s="8">
        <v>0</v>
      </c>
      <c r="J730" s="8">
        <v>0</v>
      </c>
      <c r="K730" s="8">
        <f t="shared" ref="K730" si="598">K729/$F730</f>
        <v>28927.540958310779</v>
      </c>
    </row>
    <row r="731" spans="1:11" x14ac:dyDescent="0.2">
      <c r="A731" s="3" t="str">
        <f>A730</f>
        <v>2530</v>
      </c>
      <c r="B731" s="3" t="str">
        <f t="shared" ref="B731" si="599">B730</f>
        <v>OTEROROCKY FORD R</v>
      </c>
      <c r="C731" s="6" t="str">
        <f t="shared" ref="C731" si="600">C730</f>
        <v xml:space="preserve">$ </v>
      </c>
      <c r="D731" s="6" t="s">
        <v>698</v>
      </c>
      <c r="E731" s="17"/>
      <c r="F731" s="17">
        <v>632</v>
      </c>
      <c r="G731" s="8">
        <v>3899.9095094936702</v>
      </c>
      <c r="H731" s="8">
        <v>33815.929208860762</v>
      </c>
      <c r="I731" s="8">
        <v>0</v>
      </c>
      <c r="J731" s="8">
        <v>0</v>
      </c>
      <c r="K731" s="8">
        <f t="shared" ref="K731" si="601">K729/$F731</f>
        <v>33815.929208860762</v>
      </c>
    </row>
    <row r="732" spans="1:11" s="19" customFormat="1" x14ac:dyDescent="0.2">
      <c r="A732" s="3" t="s">
        <v>63</v>
      </c>
      <c r="B732" s="3" t="s">
        <v>607</v>
      </c>
      <c r="C732" s="17" t="s">
        <v>200</v>
      </c>
      <c r="D732" s="2" t="s">
        <v>199</v>
      </c>
      <c r="E732" s="17"/>
      <c r="G732" s="18">
        <v>11.532758675375332</v>
      </c>
      <c r="H732" s="18">
        <v>100</v>
      </c>
      <c r="I732" s="18"/>
      <c r="J732" s="18"/>
      <c r="K732" s="18"/>
    </row>
    <row r="733" spans="1:11" x14ac:dyDescent="0.2">
      <c r="A733" s="11" t="s">
        <v>63</v>
      </c>
      <c r="B733" s="11" t="s">
        <v>607</v>
      </c>
      <c r="C733" s="6"/>
      <c r="D733" s="6"/>
      <c r="E733" s="17"/>
      <c r="G733" s="8"/>
      <c r="H733" s="8"/>
      <c r="I733" s="8"/>
      <c r="J733" s="8"/>
      <c r="K733" s="8"/>
    </row>
    <row r="734" spans="1:11" s="16" customFormat="1" x14ac:dyDescent="0.2">
      <c r="A734" s="11" t="s">
        <v>147</v>
      </c>
      <c r="B734" s="11" t="s">
        <v>608</v>
      </c>
      <c r="C734" s="22"/>
      <c r="D734" s="23" t="s">
        <v>294</v>
      </c>
      <c r="E734" s="22" t="s">
        <v>297</v>
      </c>
      <c r="F734" s="4"/>
      <c r="G734" s="13"/>
      <c r="H734" s="13"/>
      <c r="I734" s="13"/>
      <c r="J734" s="13"/>
      <c r="K734" s="13"/>
    </row>
    <row r="735" spans="1:11" s="16" customFormat="1" ht="15" x14ac:dyDescent="0.25">
      <c r="A735" s="3" t="s">
        <v>147</v>
      </c>
      <c r="B735" s="3" t="s">
        <v>608</v>
      </c>
      <c r="C735" s="14" t="s">
        <v>201</v>
      </c>
      <c r="D735" s="15" t="s">
        <v>202</v>
      </c>
      <c r="G735" s="1">
        <v>600033.30999999994</v>
      </c>
      <c r="H735" s="1">
        <v>4885327.8699999992</v>
      </c>
      <c r="I735" s="1">
        <v>0</v>
      </c>
      <c r="J735" s="1">
        <v>0</v>
      </c>
      <c r="K735" s="1">
        <f t="shared" ref="K735" si="602">SUM(H735:J735)</f>
        <v>4885327.8699999992</v>
      </c>
    </row>
    <row r="736" spans="1:11" x14ac:dyDescent="0.2">
      <c r="A736" s="3" t="s">
        <v>147</v>
      </c>
      <c r="B736" s="3" t="s">
        <v>608</v>
      </c>
      <c r="C736" s="6" t="s">
        <v>201</v>
      </c>
      <c r="D736" s="6" t="s">
        <v>697</v>
      </c>
      <c r="E736" s="17"/>
      <c r="F736" s="17">
        <v>163</v>
      </c>
      <c r="G736" s="8">
        <v>3681.185950920245</v>
      </c>
      <c r="H736" s="8">
        <v>29971.336625766868</v>
      </c>
      <c r="I736" s="8">
        <v>0</v>
      </c>
      <c r="J736" s="8">
        <v>0</v>
      </c>
      <c r="K736" s="8">
        <f t="shared" ref="K736" si="603">K735/$F736</f>
        <v>29971.336625766868</v>
      </c>
    </row>
    <row r="737" spans="1:11" x14ac:dyDescent="0.2">
      <c r="A737" s="3" t="str">
        <f>A736</f>
        <v>2535</v>
      </c>
      <c r="B737" s="3" t="str">
        <f t="shared" ref="B737" si="604">B736</f>
        <v>OTEROMANZANOLA 3J</v>
      </c>
      <c r="C737" s="6" t="str">
        <f t="shared" ref="C737" si="605">C736</f>
        <v xml:space="preserve">$ </v>
      </c>
      <c r="D737" s="6" t="s">
        <v>698</v>
      </c>
      <c r="E737" s="17"/>
      <c r="F737" s="17">
        <v>164</v>
      </c>
      <c r="G737" s="8">
        <v>3658.7396951219507</v>
      </c>
      <c r="H737" s="8">
        <v>29788.584573170727</v>
      </c>
      <c r="I737" s="8">
        <v>0</v>
      </c>
      <c r="J737" s="8">
        <v>0</v>
      </c>
      <c r="K737" s="8">
        <f t="shared" ref="K737" si="606">K735/$F737</f>
        <v>29788.584573170727</v>
      </c>
    </row>
    <row r="738" spans="1:11" s="19" customFormat="1" x14ac:dyDescent="0.2">
      <c r="A738" s="3" t="s">
        <v>147</v>
      </c>
      <c r="B738" s="3" t="s">
        <v>608</v>
      </c>
      <c r="C738" s="17" t="s">
        <v>200</v>
      </c>
      <c r="D738" s="2" t="s">
        <v>199</v>
      </c>
      <c r="E738" s="17"/>
      <c r="G738" s="18">
        <v>12.282354960957822</v>
      </c>
      <c r="H738" s="18">
        <v>100</v>
      </c>
      <c r="I738" s="18"/>
      <c r="J738" s="18"/>
      <c r="K738" s="18"/>
    </row>
    <row r="739" spans="1:11" x14ac:dyDescent="0.2">
      <c r="A739" s="11" t="s">
        <v>147</v>
      </c>
      <c r="B739" s="11" t="s">
        <v>608</v>
      </c>
      <c r="C739" s="6"/>
      <c r="D739" s="6"/>
      <c r="E739" s="17"/>
      <c r="G739" s="8"/>
      <c r="H739" s="8"/>
      <c r="I739" s="8"/>
      <c r="J739" s="8"/>
      <c r="K739" s="8"/>
    </row>
    <row r="740" spans="1:11" s="16" customFormat="1" x14ac:dyDescent="0.2">
      <c r="A740" s="11" t="s">
        <v>139</v>
      </c>
      <c r="B740" s="11" t="s">
        <v>609</v>
      </c>
      <c r="C740" s="22"/>
      <c r="D740" s="23" t="s">
        <v>294</v>
      </c>
      <c r="E740" s="22" t="s">
        <v>296</v>
      </c>
      <c r="F740" s="4"/>
      <c r="G740" s="13"/>
      <c r="H740" s="13"/>
      <c r="I740" s="13"/>
      <c r="J740" s="13"/>
      <c r="K740" s="13"/>
    </row>
    <row r="741" spans="1:11" s="16" customFormat="1" ht="15" x14ac:dyDescent="0.25">
      <c r="A741" s="3" t="s">
        <v>139</v>
      </c>
      <c r="B741" s="3" t="s">
        <v>609</v>
      </c>
      <c r="C741" s="14" t="s">
        <v>201</v>
      </c>
      <c r="D741" s="15" t="s">
        <v>202</v>
      </c>
      <c r="G741" s="1">
        <v>1025413.51</v>
      </c>
      <c r="H741" s="1">
        <v>7114301.0499999998</v>
      </c>
      <c r="I741" s="1">
        <v>0</v>
      </c>
      <c r="J741" s="1">
        <v>0</v>
      </c>
      <c r="K741" s="1">
        <f t="shared" ref="K741" si="607">SUM(H741:J741)</f>
        <v>7114301.0499999998</v>
      </c>
    </row>
    <row r="742" spans="1:11" x14ac:dyDescent="0.2">
      <c r="A742" s="3" t="s">
        <v>139</v>
      </c>
      <c r="B742" s="3" t="s">
        <v>609</v>
      </c>
      <c r="C742" s="6" t="s">
        <v>201</v>
      </c>
      <c r="D742" s="6" t="s">
        <v>697</v>
      </c>
      <c r="E742" s="17"/>
      <c r="F742" s="17">
        <v>375</v>
      </c>
      <c r="G742" s="8">
        <v>2734.4360266666667</v>
      </c>
      <c r="H742" s="8">
        <v>18971.469466666666</v>
      </c>
      <c r="I742" s="8">
        <v>0</v>
      </c>
      <c r="J742" s="8">
        <v>0</v>
      </c>
      <c r="K742" s="8">
        <f t="shared" ref="K742" si="608">K741/$F742</f>
        <v>18971.469466666666</v>
      </c>
    </row>
    <row r="743" spans="1:11" x14ac:dyDescent="0.2">
      <c r="A743" s="3" t="str">
        <f>A742</f>
        <v>2540</v>
      </c>
      <c r="B743" s="3" t="str">
        <f t="shared" ref="B743" si="609">B742</f>
        <v>OTEROFOWLER R-4J</v>
      </c>
      <c r="C743" s="6" t="str">
        <f t="shared" ref="C743" si="610">C742</f>
        <v xml:space="preserve">$ </v>
      </c>
      <c r="D743" s="6" t="s">
        <v>698</v>
      </c>
      <c r="E743" s="17"/>
      <c r="F743" s="17">
        <v>347</v>
      </c>
      <c r="G743" s="8">
        <v>2955.0821613832854</v>
      </c>
      <c r="H743" s="8">
        <v>20502.308501440923</v>
      </c>
      <c r="I743" s="8">
        <v>0</v>
      </c>
      <c r="J743" s="8">
        <v>0</v>
      </c>
      <c r="K743" s="8">
        <f t="shared" ref="K743" si="611">K741/$F743</f>
        <v>20502.308501440923</v>
      </c>
    </row>
    <row r="744" spans="1:11" s="19" customFormat="1" x14ac:dyDescent="0.2">
      <c r="A744" s="3" t="s">
        <v>139</v>
      </c>
      <c r="B744" s="3" t="s">
        <v>609</v>
      </c>
      <c r="C744" s="17" t="s">
        <v>200</v>
      </c>
      <c r="D744" s="2" t="s">
        <v>199</v>
      </c>
      <c r="E744" s="17"/>
      <c r="G744" s="18">
        <v>14.413411841771865</v>
      </c>
      <c r="H744" s="18">
        <v>100</v>
      </c>
      <c r="I744" s="18"/>
      <c r="J744" s="18"/>
      <c r="K744" s="18"/>
    </row>
    <row r="745" spans="1:11" x14ac:dyDescent="0.2">
      <c r="A745" s="3" t="s">
        <v>139</v>
      </c>
      <c r="B745" s="3" t="s">
        <v>609</v>
      </c>
      <c r="C745" s="6"/>
      <c r="D745" s="6"/>
      <c r="E745" s="17"/>
      <c r="G745" s="8"/>
      <c r="H745" s="8"/>
      <c r="I745" s="8"/>
      <c r="J745" s="8"/>
      <c r="K745" s="8"/>
    </row>
    <row r="746" spans="1:11" x14ac:dyDescent="0.2">
      <c r="A746" s="11" t="s">
        <v>28</v>
      </c>
      <c r="B746" s="11" t="s">
        <v>610</v>
      </c>
      <c r="C746" s="12"/>
      <c r="D746" s="7" t="s">
        <v>294</v>
      </c>
      <c r="E746" s="20" t="s">
        <v>295</v>
      </c>
      <c r="G746" s="13"/>
      <c r="H746" s="13"/>
      <c r="I746" s="13"/>
      <c r="J746" s="13"/>
      <c r="K746" s="13"/>
    </row>
    <row r="747" spans="1:11" s="16" customFormat="1" ht="15" x14ac:dyDescent="0.25">
      <c r="A747" s="3" t="s">
        <v>28</v>
      </c>
      <c r="B747" s="3" t="s">
        <v>610</v>
      </c>
      <c r="C747" s="14" t="s">
        <v>201</v>
      </c>
      <c r="D747" s="15" t="s">
        <v>202</v>
      </c>
      <c r="G747" s="1">
        <v>265114.81000000006</v>
      </c>
      <c r="H747" s="1">
        <v>4355376.96</v>
      </c>
      <c r="I747" s="1">
        <v>0</v>
      </c>
      <c r="J747" s="1">
        <v>0</v>
      </c>
      <c r="K747" s="1">
        <f t="shared" ref="K747" si="612">SUM(H747:J747)</f>
        <v>4355376.96</v>
      </c>
    </row>
    <row r="748" spans="1:11" x14ac:dyDescent="0.2">
      <c r="A748" s="3" t="s">
        <v>28</v>
      </c>
      <c r="B748" s="3" t="s">
        <v>610</v>
      </c>
      <c r="C748" s="6" t="s">
        <v>201</v>
      </c>
      <c r="D748" s="6" t="s">
        <v>697</v>
      </c>
      <c r="E748" s="17"/>
      <c r="F748" s="17">
        <v>227.5</v>
      </c>
      <c r="G748" s="8">
        <v>1165.3398241758243</v>
      </c>
      <c r="H748" s="8">
        <v>19144.514109890111</v>
      </c>
      <c r="I748" s="8">
        <v>0</v>
      </c>
      <c r="J748" s="8">
        <v>0</v>
      </c>
      <c r="K748" s="8">
        <f t="shared" ref="K748" si="613">K747/$F748</f>
        <v>19144.514109890111</v>
      </c>
    </row>
    <row r="749" spans="1:11" x14ac:dyDescent="0.2">
      <c r="A749" s="3" t="str">
        <f>A748</f>
        <v>2560</v>
      </c>
      <c r="B749" s="3" t="str">
        <f t="shared" ref="B749" si="614">B748</f>
        <v>OTEROCHERAW 31</v>
      </c>
      <c r="C749" s="6" t="str">
        <f t="shared" ref="C749" si="615">C748</f>
        <v xml:space="preserve">$ </v>
      </c>
      <c r="D749" s="6" t="s">
        <v>698</v>
      </c>
      <c r="E749" s="17"/>
      <c r="F749" s="17">
        <v>228</v>
      </c>
      <c r="G749" s="8">
        <v>1162.7842543859651</v>
      </c>
      <c r="H749" s="8">
        <v>19102.53052631579</v>
      </c>
      <c r="I749" s="8">
        <v>0</v>
      </c>
      <c r="J749" s="8">
        <v>0</v>
      </c>
      <c r="K749" s="8">
        <f t="shared" ref="K749" si="616">K747/$F749</f>
        <v>19102.53052631579</v>
      </c>
    </row>
    <row r="750" spans="1:11" s="19" customFormat="1" x14ac:dyDescent="0.2">
      <c r="A750" s="3" t="s">
        <v>28</v>
      </c>
      <c r="B750" s="3" t="s">
        <v>610</v>
      </c>
      <c r="C750" s="17" t="s">
        <v>200</v>
      </c>
      <c r="D750" s="2" t="s">
        <v>199</v>
      </c>
      <c r="E750" s="17"/>
      <c r="G750" s="18">
        <v>6.0870692120298138</v>
      </c>
      <c r="H750" s="18">
        <v>100</v>
      </c>
      <c r="I750" s="18"/>
      <c r="J750" s="18"/>
      <c r="K750" s="18"/>
    </row>
    <row r="751" spans="1:11" x14ac:dyDescent="0.2">
      <c r="A751" s="3" t="s">
        <v>28</v>
      </c>
      <c r="B751" s="3" t="s">
        <v>610</v>
      </c>
      <c r="C751" s="6"/>
      <c r="D751" s="6"/>
      <c r="E751" s="17"/>
      <c r="G751" s="8"/>
      <c r="H751" s="8"/>
      <c r="I751" s="8"/>
      <c r="J751" s="8"/>
      <c r="K751" s="8"/>
    </row>
    <row r="752" spans="1:11" x14ac:dyDescent="0.2">
      <c r="A752" s="11" t="s">
        <v>135</v>
      </c>
      <c r="B752" s="11" t="s">
        <v>611</v>
      </c>
      <c r="C752" s="12"/>
      <c r="D752" s="7" t="s">
        <v>294</v>
      </c>
      <c r="E752" s="20" t="s">
        <v>293</v>
      </c>
      <c r="G752" s="13"/>
      <c r="H752" s="13"/>
      <c r="I752" s="13"/>
      <c r="J752" s="13"/>
      <c r="K752" s="13"/>
    </row>
    <row r="753" spans="1:11" s="16" customFormat="1" ht="15" x14ac:dyDescent="0.25">
      <c r="A753" s="3" t="s">
        <v>135</v>
      </c>
      <c r="B753" s="3" t="s">
        <v>611</v>
      </c>
      <c r="C753" s="14" t="s">
        <v>201</v>
      </c>
      <c r="D753" s="15" t="s">
        <v>202</v>
      </c>
      <c r="G753" s="1">
        <v>566495.59</v>
      </c>
      <c r="H753" s="1">
        <v>5976262.9100000001</v>
      </c>
      <c r="I753" s="1">
        <v>0</v>
      </c>
      <c r="J753" s="1">
        <v>0</v>
      </c>
      <c r="K753" s="1">
        <f t="shared" ref="K753" si="617">SUM(H753:J753)</f>
        <v>5976262.9100000001</v>
      </c>
    </row>
    <row r="754" spans="1:11" x14ac:dyDescent="0.2">
      <c r="A754" s="3" t="s">
        <v>135</v>
      </c>
      <c r="B754" s="3" t="s">
        <v>611</v>
      </c>
      <c r="C754" s="6" t="s">
        <v>201</v>
      </c>
      <c r="D754" s="6" t="s">
        <v>697</v>
      </c>
      <c r="E754" s="17"/>
      <c r="F754" s="17">
        <v>320.3</v>
      </c>
      <c r="G754" s="8">
        <v>1768.6406181704651</v>
      </c>
      <c r="H754" s="8">
        <v>18658.329409928192</v>
      </c>
      <c r="I754" s="8">
        <v>0</v>
      </c>
      <c r="J754" s="8">
        <v>0</v>
      </c>
      <c r="K754" s="8">
        <f t="shared" ref="K754" si="618">K753/$F754</f>
        <v>18658.329409928192</v>
      </c>
    </row>
    <row r="755" spans="1:11" x14ac:dyDescent="0.2">
      <c r="A755" s="3" t="str">
        <f>A754</f>
        <v>2570</v>
      </c>
      <c r="B755" s="3" t="str">
        <f t="shared" ref="B755" si="619">B754</f>
        <v>OTEROSWINK 33</v>
      </c>
      <c r="C755" s="6" t="str">
        <f t="shared" ref="C755" si="620">C754</f>
        <v xml:space="preserve">$ </v>
      </c>
      <c r="D755" s="6" t="s">
        <v>698</v>
      </c>
      <c r="E755" s="17"/>
      <c r="F755" s="17">
        <v>314</v>
      </c>
      <c r="G755" s="8">
        <v>1804.1260828025477</v>
      </c>
      <c r="H755" s="8">
        <v>19032.684426751592</v>
      </c>
      <c r="I755" s="8">
        <v>0</v>
      </c>
      <c r="J755" s="8">
        <v>0</v>
      </c>
      <c r="K755" s="8">
        <f t="shared" ref="K755" si="621">K753/$F755</f>
        <v>19032.684426751592</v>
      </c>
    </row>
    <row r="756" spans="1:11" s="19" customFormat="1" x14ac:dyDescent="0.2">
      <c r="A756" s="3" t="s">
        <v>135</v>
      </c>
      <c r="B756" s="3" t="s">
        <v>611</v>
      </c>
      <c r="C756" s="17" t="s">
        <v>200</v>
      </c>
      <c r="D756" s="2" t="s">
        <v>199</v>
      </c>
      <c r="E756" s="17"/>
      <c r="G756" s="18">
        <v>9.4790941852991537</v>
      </c>
      <c r="H756" s="18">
        <v>100</v>
      </c>
      <c r="I756" s="18"/>
      <c r="J756" s="18"/>
      <c r="K756" s="18"/>
    </row>
    <row r="757" spans="1:11" x14ac:dyDescent="0.2">
      <c r="A757" s="3" t="s">
        <v>135</v>
      </c>
      <c r="B757" s="3" t="s">
        <v>611</v>
      </c>
      <c r="C757" s="6"/>
      <c r="D757" s="6"/>
      <c r="E757" s="17"/>
      <c r="G757" s="8"/>
      <c r="H757" s="8"/>
      <c r="I757" s="8"/>
      <c r="J757" s="8"/>
      <c r="K757" s="8"/>
    </row>
    <row r="758" spans="1:11" x14ac:dyDescent="0.2">
      <c r="A758" s="11" t="s">
        <v>148</v>
      </c>
      <c r="B758" s="11" t="s">
        <v>612</v>
      </c>
      <c r="C758" s="12"/>
      <c r="D758" s="7" t="s">
        <v>291</v>
      </c>
      <c r="E758" s="20" t="s">
        <v>292</v>
      </c>
      <c r="G758" s="13"/>
      <c r="H758" s="13"/>
      <c r="I758" s="13"/>
      <c r="J758" s="13"/>
      <c r="K758" s="13"/>
    </row>
    <row r="759" spans="1:11" s="16" customFormat="1" ht="15" x14ac:dyDescent="0.25">
      <c r="A759" s="3" t="s">
        <v>148</v>
      </c>
      <c r="B759" s="3" t="s">
        <v>612</v>
      </c>
      <c r="C759" s="14" t="s">
        <v>201</v>
      </c>
      <c r="D759" s="15" t="s">
        <v>202</v>
      </c>
      <c r="G759" s="1">
        <v>315402.23</v>
      </c>
      <c r="H759" s="1">
        <v>4720834.3500000006</v>
      </c>
      <c r="I759" s="1">
        <v>0</v>
      </c>
      <c r="J759" s="1">
        <v>0</v>
      </c>
      <c r="K759" s="1">
        <f t="shared" ref="K759" si="622">SUM(H759:J759)</f>
        <v>4720834.3500000006</v>
      </c>
    </row>
    <row r="760" spans="1:11" x14ac:dyDescent="0.2">
      <c r="A760" s="3" t="s">
        <v>148</v>
      </c>
      <c r="B760" s="3" t="s">
        <v>612</v>
      </c>
      <c r="C760" s="6" t="s">
        <v>201</v>
      </c>
      <c r="D760" s="6" t="s">
        <v>697</v>
      </c>
      <c r="E760" s="17"/>
      <c r="F760" s="17">
        <v>171.8</v>
      </c>
      <c r="G760" s="8">
        <v>1835.8686263096622</v>
      </c>
      <c r="H760" s="8">
        <v>27478.663271245638</v>
      </c>
      <c r="I760" s="8">
        <v>0</v>
      </c>
      <c r="J760" s="8">
        <v>0</v>
      </c>
      <c r="K760" s="8">
        <f t="shared" ref="K760" si="623">K759/$F760</f>
        <v>27478.663271245638</v>
      </c>
    </row>
    <row r="761" spans="1:11" x14ac:dyDescent="0.2">
      <c r="A761" s="3" t="str">
        <f>A760</f>
        <v>2580</v>
      </c>
      <c r="B761" s="3" t="str">
        <f t="shared" ref="B761" si="624">B760</f>
        <v>OURAYOURAY R-1</v>
      </c>
      <c r="C761" s="6" t="str">
        <f t="shared" ref="C761" si="625">C760</f>
        <v xml:space="preserve">$ </v>
      </c>
      <c r="D761" s="6" t="s">
        <v>698</v>
      </c>
      <c r="E761" s="17"/>
      <c r="F761" s="17">
        <v>177</v>
      </c>
      <c r="G761" s="8">
        <v>1781.9335028248586</v>
      </c>
      <c r="H761" s="8">
        <v>26671.38050847458</v>
      </c>
      <c r="I761" s="8">
        <v>0</v>
      </c>
      <c r="J761" s="8">
        <v>0</v>
      </c>
      <c r="K761" s="8">
        <f t="shared" ref="K761" si="626">K759/$F761</f>
        <v>26671.38050847458</v>
      </c>
    </row>
    <row r="762" spans="1:11" s="19" customFormat="1" x14ac:dyDescent="0.2">
      <c r="A762" s="3" t="s">
        <v>148</v>
      </c>
      <c r="B762" s="3" t="s">
        <v>612</v>
      </c>
      <c r="C762" s="17" t="s">
        <v>200</v>
      </c>
      <c r="D762" s="2" t="s">
        <v>199</v>
      </c>
      <c r="E762" s="17"/>
      <c r="G762" s="18">
        <v>6.681069629142991</v>
      </c>
      <c r="H762" s="18">
        <v>100</v>
      </c>
      <c r="I762" s="18"/>
      <c r="J762" s="18"/>
      <c r="K762" s="18"/>
    </row>
    <row r="763" spans="1:11" x14ac:dyDescent="0.2">
      <c r="A763" s="3" t="s">
        <v>148</v>
      </c>
      <c r="B763" s="3" t="s">
        <v>612</v>
      </c>
      <c r="C763" s="6"/>
      <c r="D763" s="6"/>
      <c r="E763" s="17"/>
      <c r="G763" s="8"/>
      <c r="H763" s="8"/>
      <c r="I763" s="8"/>
      <c r="J763" s="8"/>
      <c r="K763" s="8"/>
    </row>
    <row r="764" spans="1:11" x14ac:dyDescent="0.2">
      <c r="A764" s="11" t="s">
        <v>107</v>
      </c>
      <c r="B764" s="11" t="s">
        <v>613</v>
      </c>
      <c r="C764" s="12"/>
      <c r="D764" s="7" t="s">
        <v>291</v>
      </c>
      <c r="E764" s="20" t="s">
        <v>290</v>
      </c>
      <c r="G764" s="13"/>
      <c r="H764" s="13"/>
      <c r="I764" s="13"/>
      <c r="J764" s="13"/>
      <c r="K764" s="13"/>
    </row>
    <row r="765" spans="1:11" s="16" customFormat="1" ht="15" x14ac:dyDescent="0.25">
      <c r="A765" s="3" t="s">
        <v>107</v>
      </c>
      <c r="B765" s="3" t="s">
        <v>613</v>
      </c>
      <c r="C765" s="14" t="s">
        <v>201</v>
      </c>
      <c r="D765" s="15" t="s">
        <v>202</v>
      </c>
      <c r="G765" s="1">
        <v>277815.65000000002</v>
      </c>
      <c r="H765" s="1">
        <v>14024347.219999999</v>
      </c>
      <c r="I765" s="1">
        <v>0</v>
      </c>
      <c r="J765" s="1">
        <v>0</v>
      </c>
      <c r="K765" s="1">
        <f t="shared" ref="K765" si="627">SUM(H765:J765)</f>
        <v>14024347.219999999</v>
      </c>
    </row>
    <row r="766" spans="1:11" x14ac:dyDescent="0.2">
      <c r="A766" s="3" t="s">
        <v>107</v>
      </c>
      <c r="B766" s="3" t="s">
        <v>613</v>
      </c>
      <c r="C766" s="6" t="s">
        <v>201</v>
      </c>
      <c r="D766" s="6" t="s">
        <v>697</v>
      </c>
      <c r="E766" s="17"/>
      <c r="F766" s="17">
        <v>323.10000000000002</v>
      </c>
      <c r="G766" s="8">
        <v>859.84416589291243</v>
      </c>
      <c r="H766" s="8">
        <v>43405.593376663564</v>
      </c>
      <c r="I766" s="8">
        <v>0</v>
      </c>
      <c r="J766" s="8">
        <v>0</v>
      </c>
      <c r="K766" s="8">
        <f t="shared" ref="K766" si="628">K765/$F766</f>
        <v>43405.593376663564</v>
      </c>
    </row>
    <row r="767" spans="1:11" x14ac:dyDescent="0.2">
      <c r="A767" s="3" t="str">
        <f>A766</f>
        <v>2590</v>
      </c>
      <c r="B767" s="3" t="str">
        <f t="shared" ref="B767" si="629">B766</f>
        <v>OURAYRIDGWAY R-2</v>
      </c>
      <c r="C767" s="6" t="str">
        <f t="shared" ref="C767" si="630">C766</f>
        <v xml:space="preserve">$ </v>
      </c>
      <c r="D767" s="6" t="s">
        <v>698</v>
      </c>
      <c r="E767" s="17"/>
      <c r="F767" s="17">
        <v>336</v>
      </c>
      <c r="G767" s="8">
        <v>826.83229166666672</v>
      </c>
      <c r="H767" s="8">
        <v>41739.128630952378</v>
      </c>
      <c r="I767" s="8">
        <v>0</v>
      </c>
      <c r="J767" s="8">
        <v>0</v>
      </c>
      <c r="K767" s="8">
        <f t="shared" ref="K767" si="631">K765/$F767</f>
        <v>41739.128630952378</v>
      </c>
    </row>
    <row r="768" spans="1:11" s="19" customFormat="1" x14ac:dyDescent="0.2">
      <c r="A768" s="3" t="s">
        <v>107</v>
      </c>
      <c r="B768" s="3" t="s">
        <v>613</v>
      </c>
      <c r="C768" s="17" t="s">
        <v>200</v>
      </c>
      <c r="D768" s="2" t="s">
        <v>199</v>
      </c>
      <c r="E768" s="17"/>
      <c r="G768" s="18">
        <v>1.9809524510617473</v>
      </c>
      <c r="H768" s="18">
        <v>100</v>
      </c>
      <c r="I768" s="18"/>
      <c r="J768" s="18"/>
      <c r="K768" s="18"/>
    </row>
    <row r="769" spans="1:11" x14ac:dyDescent="0.2">
      <c r="A769" s="3" t="s">
        <v>107</v>
      </c>
      <c r="B769" s="3" t="s">
        <v>613</v>
      </c>
      <c r="C769" s="6"/>
      <c r="D769" s="6"/>
      <c r="E769" s="17"/>
      <c r="G769" s="8"/>
      <c r="H769" s="8"/>
      <c r="I769" s="8"/>
      <c r="J769" s="8"/>
      <c r="K769" s="8"/>
    </row>
    <row r="770" spans="1:11" x14ac:dyDescent="0.2">
      <c r="A770" s="11" t="s">
        <v>1</v>
      </c>
      <c r="B770" s="11" t="s">
        <v>614</v>
      </c>
      <c r="C770" s="12"/>
      <c r="D770" s="7" t="s">
        <v>288</v>
      </c>
      <c r="E770" s="20" t="s">
        <v>289</v>
      </c>
      <c r="G770" s="13"/>
      <c r="H770" s="13"/>
      <c r="I770" s="13"/>
      <c r="J770" s="13"/>
      <c r="K770" s="13"/>
    </row>
    <row r="771" spans="1:11" s="16" customFormat="1" ht="15" x14ac:dyDescent="0.25">
      <c r="A771" s="3" t="s">
        <v>1</v>
      </c>
      <c r="B771" s="3" t="s">
        <v>614</v>
      </c>
      <c r="C771" s="14" t="s">
        <v>201</v>
      </c>
      <c r="D771" s="15" t="s">
        <v>202</v>
      </c>
      <c r="G771" s="1">
        <v>1299059.28</v>
      </c>
      <c r="H771" s="1">
        <v>13469551.199999999</v>
      </c>
      <c r="I771" s="1">
        <v>0</v>
      </c>
      <c r="J771" s="1">
        <v>0</v>
      </c>
      <c r="K771" s="1">
        <f t="shared" ref="K771" si="632">SUM(H771:J771)</f>
        <v>13469551.199999999</v>
      </c>
    </row>
    <row r="772" spans="1:11" x14ac:dyDescent="0.2">
      <c r="A772" s="3" t="s">
        <v>1</v>
      </c>
      <c r="B772" s="3" t="s">
        <v>614</v>
      </c>
      <c r="C772" s="6" t="s">
        <v>201</v>
      </c>
      <c r="D772" s="6" t="s">
        <v>697</v>
      </c>
      <c r="E772" s="17"/>
      <c r="F772" s="17">
        <v>788.5</v>
      </c>
      <c r="G772" s="8">
        <v>1647.5070133164236</v>
      </c>
      <c r="H772" s="8">
        <v>17082.499936588458</v>
      </c>
      <c r="I772" s="8">
        <v>0</v>
      </c>
      <c r="J772" s="8">
        <v>0</v>
      </c>
      <c r="K772" s="8">
        <f t="shared" ref="K772" si="633">K771/$F772</f>
        <v>17082.499936588458</v>
      </c>
    </row>
    <row r="773" spans="1:11" x14ac:dyDescent="0.2">
      <c r="A773" s="3" t="str">
        <f>A772</f>
        <v>2600</v>
      </c>
      <c r="B773" s="3" t="str">
        <f t="shared" ref="B773" si="634">B772</f>
        <v>PARKPLATTE CANYO</v>
      </c>
      <c r="C773" s="6" t="str">
        <f t="shared" ref="C773" si="635">C772</f>
        <v xml:space="preserve">$ </v>
      </c>
      <c r="D773" s="6" t="s">
        <v>698</v>
      </c>
      <c r="E773" s="17"/>
      <c r="F773" s="17">
        <v>797</v>
      </c>
      <c r="G773" s="8">
        <v>1629.9363613550815</v>
      </c>
      <c r="H773" s="8">
        <v>16900.315181932245</v>
      </c>
      <c r="I773" s="8">
        <v>0</v>
      </c>
      <c r="J773" s="8">
        <v>0</v>
      </c>
      <c r="K773" s="8">
        <f t="shared" ref="K773" si="636">K771/$F773</f>
        <v>16900.315181932245</v>
      </c>
    </row>
    <row r="774" spans="1:11" s="19" customFormat="1" x14ac:dyDescent="0.2">
      <c r="A774" s="3" t="s">
        <v>1</v>
      </c>
      <c r="B774" s="3" t="s">
        <v>614</v>
      </c>
      <c r="C774" s="17" t="s">
        <v>200</v>
      </c>
      <c r="D774" s="2" t="s">
        <v>199</v>
      </c>
      <c r="E774" s="17"/>
      <c r="G774" s="18">
        <v>9.6444139876019026</v>
      </c>
      <c r="H774" s="18">
        <v>100</v>
      </c>
      <c r="I774" s="18"/>
      <c r="J774" s="18"/>
      <c r="K774" s="18"/>
    </row>
    <row r="775" spans="1:11" x14ac:dyDescent="0.2">
      <c r="A775" s="3" t="s">
        <v>1</v>
      </c>
      <c r="B775" s="3" t="s">
        <v>614</v>
      </c>
      <c r="C775" s="6"/>
      <c r="D775" s="6"/>
      <c r="E775" s="17"/>
      <c r="G775" s="8"/>
      <c r="H775" s="8"/>
      <c r="I775" s="8"/>
      <c r="J775" s="8"/>
      <c r="K775" s="8"/>
    </row>
    <row r="776" spans="1:11" x14ac:dyDescent="0.2">
      <c r="A776" s="11" t="s">
        <v>119</v>
      </c>
      <c r="B776" s="11" t="s">
        <v>615</v>
      </c>
      <c r="C776" s="12"/>
      <c r="D776" s="7" t="s">
        <v>288</v>
      </c>
      <c r="E776" s="20" t="s">
        <v>287</v>
      </c>
      <c r="G776" s="13"/>
      <c r="H776" s="13"/>
      <c r="I776" s="13"/>
      <c r="J776" s="13"/>
      <c r="K776" s="13"/>
    </row>
    <row r="777" spans="1:11" s="16" customFormat="1" ht="15" x14ac:dyDescent="0.25">
      <c r="A777" s="3" t="s">
        <v>119</v>
      </c>
      <c r="B777" s="3" t="s">
        <v>615</v>
      </c>
      <c r="C777" s="14" t="s">
        <v>201</v>
      </c>
      <c r="D777" s="15" t="s">
        <v>202</v>
      </c>
      <c r="G777" s="1">
        <v>1410709.3499999999</v>
      </c>
      <c r="H777" s="1">
        <v>13846733.810000001</v>
      </c>
      <c r="I777" s="1">
        <v>0</v>
      </c>
      <c r="J777" s="1">
        <v>5.8207660913467407E-11</v>
      </c>
      <c r="K777" s="1">
        <f t="shared" ref="K777" si="637">SUM(H777:J777)</f>
        <v>13846733.810000001</v>
      </c>
    </row>
    <row r="778" spans="1:11" x14ac:dyDescent="0.2">
      <c r="A778" s="3" t="s">
        <v>119</v>
      </c>
      <c r="B778" s="3" t="s">
        <v>615</v>
      </c>
      <c r="C778" s="6" t="s">
        <v>201</v>
      </c>
      <c r="D778" s="6" t="s">
        <v>697</v>
      </c>
      <c r="E778" s="17"/>
      <c r="F778" s="17">
        <v>590.9</v>
      </c>
      <c r="G778" s="8">
        <v>2387.3910137079029</v>
      </c>
      <c r="H778" s="8">
        <v>23433.294652225421</v>
      </c>
      <c r="I778" s="8">
        <v>0</v>
      </c>
      <c r="J778" s="8">
        <v>9.8506787804141828E-14</v>
      </c>
      <c r="K778" s="8">
        <f t="shared" ref="K778" si="638">K777/$F778</f>
        <v>23433.294652225421</v>
      </c>
    </row>
    <row r="779" spans="1:11" x14ac:dyDescent="0.2">
      <c r="A779" s="3" t="str">
        <f>A778</f>
        <v>2610</v>
      </c>
      <c r="B779" s="3" t="str">
        <f t="shared" ref="B779" si="639">B778</f>
        <v xml:space="preserve">PARKPARK COUNTY </v>
      </c>
      <c r="C779" s="6" t="str">
        <f t="shared" ref="C779" si="640">C778</f>
        <v xml:space="preserve">$ </v>
      </c>
      <c r="D779" s="6" t="s">
        <v>698</v>
      </c>
      <c r="E779" s="17"/>
      <c r="F779" s="17">
        <v>595</v>
      </c>
      <c r="G779" s="8">
        <v>2370.9400840336134</v>
      </c>
      <c r="H779" s="8">
        <v>23271.821529411765</v>
      </c>
      <c r="I779" s="8">
        <v>0</v>
      </c>
      <c r="J779" s="8">
        <v>9.7828001535239346E-14</v>
      </c>
      <c r="K779" s="8">
        <f t="shared" ref="K779" si="641">K777/$F779</f>
        <v>23271.821529411765</v>
      </c>
    </row>
    <row r="780" spans="1:11" s="19" customFormat="1" x14ac:dyDescent="0.2">
      <c r="A780" s="3" t="s">
        <v>119</v>
      </c>
      <c r="B780" s="3" t="s">
        <v>615</v>
      </c>
      <c r="C780" s="17" t="s">
        <v>200</v>
      </c>
      <c r="D780" s="2" t="s">
        <v>199</v>
      </c>
      <c r="E780" s="17"/>
      <c r="G780" s="18">
        <v>10.188029678025563</v>
      </c>
      <c r="H780" s="18">
        <v>100</v>
      </c>
      <c r="I780" s="18"/>
      <c r="J780" s="18"/>
      <c r="K780" s="18"/>
    </row>
    <row r="781" spans="1:11" x14ac:dyDescent="0.2">
      <c r="A781" s="3" t="s">
        <v>119</v>
      </c>
      <c r="B781" s="3" t="s">
        <v>615</v>
      </c>
      <c r="C781" s="6"/>
      <c r="D781" s="6"/>
      <c r="E781" s="17"/>
      <c r="G781" s="8"/>
      <c r="H781" s="8"/>
      <c r="I781" s="8"/>
      <c r="J781" s="8"/>
      <c r="K781" s="8"/>
    </row>
    <row r="782" spans="1:11" x14ac:dyDescent="0.2">
      <c r="A782" s="11" t="s">
        <v>186</v>
      </c>
      <c r="B782" s="11" t="s">
        <v>616</v>
      </c>
      <c r="C782" s="12"/>
      <c r="D782" s="7" t="s">
        <v>285</v>
      </c>
      <c r="E782" s="20" t="s">
        <v>286</v>
      </c>
      <c r="G782" s="13"/>
      <c r="H782" s="13"/>
      <c r="I782" s="13"/>
      <c r="J782" s="13"/>
      <c r="K782" s="13"/>
    </row>
    <row r="783" spans="1:11" s="16" customFormat="1" ht="15" x14ac:dyDescent="0.25">
      <c r="A783" s="3" t="s">
        <v>186</v>
      </c>
      <c r="B783" s="3" t="s">
        <v>616</v>
      </c>
      <c r="C783" s="14" t="s">
        <v>201</v>
      </c>
      <c r="D783" s="15" t="s">
        <v>202</v>
      </c>
      <c r="G783" s="1">
        <v>761506.12</v>
      </c>
      <c r="H783" s="1">
        <v>9590792.6600000001</v>
      </c>
      <c r="I783" s="1">
        <v>0</v>
      </c>
      <c r="J783" s="1">
        <v>0</v>
      </c>
      <c r="K783" s="1">
        <f t="shared" ref="K783" si="642">SUM(H783:J783)</f>
        <v>9590792.6600000001</v>
      </c>
    </row>
    <row r="784" spans="1:11" x14ac:dyDescent="0.2">
      <c r="A784" s="3" t="s">
        <v>186</v>
      </c>
      <c r="B784" s="3" t="s">
        <v>616</v>
      </c>
      <c r="C784" s="6" t="s">
        <v>201</v>
      </c>
      <c r="D784" s="6" t="s">
        <v>697</v>
      </c>
      <c r="E784" s="17"/>
      <c r="F784" s="17">
        <v>594.79999999999995</v>
      </c>
      <c r="G784" s="8">
        <v>1280.2725622057835</v>
      </c>
      <c r="H784" s="8">
        <v>16124.399226630801</v>
      </c>
      <c r="I784" s="8">
        <v>0</v>
      </c>
      <c r="J784" s="8">
        <v>0</v>
      </c>
      <c r="K784" s="8">
        <f t="shared" ref="K784" si="643">K783/$F784</f>
        <v>16124.399226630801</v>
      </c>
    </row>
    <row r="785" spans="1:11" x14ac:dyDescent="0.2">
      <c r="A785" s="3" t="str">
        <f>A784</f>
        <v>2620</v>
      </c>
      <c r="B785" s="3" t="str">
        <f t="shared" ref="B785" si="644">B784</f>
        <v>PHILLHOLYOKE RE-1</v>
      </c>
      <c r="C785" s="6" t="str">
        <f t="shared" ref="C785" si="645">C784</f>
        <v xml:space="preserve">$ </v>
      </c>
      <c r="D785" s="6" t="s">
        <v>698</v>
      </c>
      <c r="E785" s="17"/>
      <c r="F785" s="17">
        <v>558</v>
      </c>
      <c r="G785" s="8">
        <v>1364.7063082437276</v>
      </c>
      <c r="H785" s="8">
        <v>17187.800465949822</v>
      </c>
      <c r="I785" s="8">
        <v>0</v>
      </c>
      <c r="J785" s="8">
        <v>0</v>
      </c>
      <c r="K785" s="8">
        <f t="shared" ref="K785" si="646">K783/$F785</f>
        <v>17187.800465949822</v>
      </c>
    </row>
    <row r="786" spans="1:11" s="19" customFormat="1" x14ac:dyDescent="0.2">
      <c r="A786" s="3" t="s">
        <v>186</v>
      </c>
      <c r="B786" s="3" t="s">
        <v>616</v>
      </c>
      <c r="C786" s="17" t="s">
        <v>200</v>
      </c>
      <c r="D786" s="2" t="s">
        <v>199</v>
      </c>
      <c r="E786" s="17"/>
      <c r="G786" s="18">
        <v>7.9399706259524123</v>
      </c>
      <c r="H786" s="18">
        <v>100</v>
      </c>
      <c r="I786" s="18"/>
      <c r="J786" s="18"/>
      <c r="K786" s="18"/>
    </row>
    <row r="787" spans="1:11" x14ac:dyDescent="0.2">
      <c r="A787" s="3" t="s">
        <v>186</v>
      </c>
      <c r="B787" s="3" t="s">
        <v>616</v>
      </c>
      <c r="C787" s="6"/>
      <c r="D787" s="6"/>
      <c r="E787" s="17"/>
      <c r="G787" s="8"/>
      <c r="H787" s="8"/>
      <c r="I787" s="8"/>
      <c r="J787" s="8"/>
      <c r="K787" s="8"/>
    </row>
    <row r="788" spans="1:11" x14ac:dyDescent="0.2">
      <c r="A788" s="11" t="s">
        <v>64</v>
      </c>
      <c r="B788" s="11" t="s">
        <v>617</v>
      </c>
      <c r="C788" s="12"/>
      <c r="D788" s="7" t="s">
        <v>285</v>
      </c>
      <c r="E788" s="20" t="s">
        <v>284</v>
      </c>
      <c r="G788" s="13"/>
      <c r="H788" s="13"/>
      <c r="I788" s="13"/>
      <c r="J788" s="13"/>
      <c r="K788" s="13"/>
    </row>
    <row r="789" spans="1:11" s="16" customFormat="1" ht="15" x14ac:dyDescent="0.25">
      <c r="A789" s="3" t="s">
        <v>64</v>
      </c>
      <c r="B789" s="3" t="s">
        <v>617</v>
      </c>
      <c r="C789" s="14" t="s">
        <v>201</v>
      </c>
      <c r="D789" s="15" t="s">
        <v>202</v>
      </c>
      <c r="G789" s="1">
        <v>450856.95</v>
      </c>
      <c r="H789" s="1">
        <v>5933956.7000000002</v>
      </c>
      <c r="I789" s="1">
        <v>0</v>
      </c>
      <c r="J789" s="1">
        <v>0</v>
      </c>
      <c r="K789" s="1">
        <f t="shared" ref="K789" si="647">SUM(H789:J789)</f>
        <v>5933956.7000000002</v>
      </c>
    </row>
    <row r="790" spans="1:11" x14ac:dyDescent="0.2">
      <c r="A790" s="3" t="s">
        <v>64</v>
      </c>
      <c r="B790" s="3" t="s">
        <v>617</v>
      </c>
      <c r="C790" s="6" t="s">
        <v>201</v>
      </c>
      <c r="D790" s="6" t="s">
        <v>697</v>
      </c>
      <c r="E790" s="17"/>
      <c r="F790" s="17">
        <v>318</v>
      </c>
      <c r="G790" s="8">
        <v>1417.7891509433962</v>
      </c>
      <c r="H790" s="8">
        <v>18660.241194968556</v>
      </c>
      <c r="I790" s="8">
        <v>0</v>
      </c>
      <c r="J790" s="8">
        <v>0</v>
      </c>
      <c r="K790" s="8">
        <f t="shared" ref="K790" si="648">K789/$F790</f>
        <v>18660.241194968556</v>
      </c>
    </row>
    <row r="791" spans="1:11" x14ac:dyDescent="0.2">
      <c r="A791" s="3" t="str">
        <f>A790</f>
        <v>2630</v>
      </c>
      <c r="B791" s="3" t="str">
        <f t="shared" ref="B791" si="649">B790</f>
        <v>PHILLHAXTUN RE-2J</v>
      </c>
      <c r="C791" s="6" t="str">
        <f t="shared" ref="C791" si="650">C790</f>
        <v xml:space="preserve">$ </v>
      </c>
      <c r="D791" s="6" t="s">
        <v>698</v>
      </c>
      <c r="E791" s="17"/>
      <c r="F791" s="17">
        <v>336</v>
      </c>
      <c r="G791" s="8">
        <v>1341.8361607142858</v>
      </c>
      <c r="H791" s="8">
        <v>17660.585416666669</v>
      </c>
      <c r="I791" s="8">
        <v>0</v>
      </c>
      <c r="J791" s="8">
        <v>0</v>
      </c>
      <c r="K791" s="8">
        <f t="shared" ref="K791" si="651">K789/$F791</f>
        <v>17660.585416666669</v>
      </c>
    </row>
    <row r="792" spans="1:11" s="19" customFormat="1" x14ac:dyDescent="0.2">
      <c r="A792" s="3" t="s">
        <v>64</v>
      </c>
      <c r="B792" s="3" t="s">
        <v>617</v>
      </c>
      <c r="C792" s="17" t="s">
        <v>200</v>
      </c>
      <c r="D792" s="2" t="s">
        <v>199</v>
      </c>
      <c r="E792" s="17"/>
      <c r="G792" s="18">
        <v>7.5979143899044628</v>
      </c>
      <c r="H792" s="18">
        <v>100</v>
      </c>
      <c r="I792" s="18"/>
      <c r="J792" s="18"/>
      <c r="K792" s="18"/>
    </row>
    <row r="793" spans="1:11" x14ac:dyDescent="0.2">
      <c r="A793" s="3" t="s">
        <v>64</v>
      </c>
      <c r="B793" s="3" t="s">
        <v>617</v>
      </c>
      <c r="C793" s="6"/>
      <c r="D793" s="6"/>
      <c r="E793" s="17"/>
      <c r="G793" s="8"/>
      <c r="H793" s="8"/>
      <c r="I793" s="8"/>
      <c r="J793" s="8"/>
      <c r="K793" s="8"/>
    </row>
    <row r="794" spans="1:11" x14ac:dyDescent="0.2">
      <c r="A794" s="11" t="s">
        <v>54</v>
      </c>
      <c r="B794" s="11" t="s">
        <v>618</v>
      </c>
      <c r="C794" s="12"/>
      <c r="D794" s="7" t="s">
        <v>283</v>
      </c>
      <c r="E794" s="20" t="s">
        <v>282</v>
      </c>
      <c r="G794" s="13"/>
      <c r="H794" s="13"/>
      <c r="I794" s="13"/>
      <c r="J794" s="13"/>
      <c r="K794" s="13"/>
    </row>
    <row r="795" spans="1:11" s="16" customFormat="1" ht="15" x14ac:dyDescent="0.25">
      <c r="A795" s="3" t="s">
        <v>54</v>
      </c>
      <c r="B795" s="3" t="s">
        <v>618</v>
      </c>
      <c r="C795" s="14" t="s">
        <v>201</v>
      </c>
      <c r="D795" s="15" t="s">
        <v>202</v>
      </c>
      <c r="G795" s="1">
        <v>1454103</v>
      </c>
      <c r="H795" s="1">
        <v>60311487.390000001</v>
      </c>
      <c r="I795" s="1">
        <v>0</v>
      </c>
      <c r="J795" s="1">
        <v>31935650.91</v>
      </c>
      <c r="K795" s="1">
        <f t="shared" ref="K795" si="652">SUM(H795:J795)</f>
        <v>92247138.299999997</v>
      </c>
    </row>
    <row r="796" spans="1:11" x14ac:dyDescent="0.2">
      <c r="A796" s="3" t="s">
        <v>54</v>
      </c>
      <c r="B796" s="3" t="s">
        <v>618</v>
      </c>
      <c r="C796" s="6" t="s">
        <v>201</v>
      </c>
      <c r="D796" s="6" t="s">
        <v>697</v>
      </c>
      <c r="E796" s="17"/>
      <c r="F796" s="17">
        <v>1634.7</v>
      </c>
      <c r="G796" s="8">
        <v>889.52284822903277</v>
      </c>
      <c r="H796" s="8">
        <v>36894.529510001834</v>
      </c>
      <c r="I796" s="8">
        <v>0</v>
      </c>
      <c r="J796" s="8">
        <v>19536.092806019453</v>
      </c>
      <c r="K796" s="8">
        <f t="shared" ref="K796" si="653">K795/$F796</f>
        <v>56430.622316021283</v>
      </c>
    </row>
    <row r="797" spans="1:11" x14ac:dyDescent="0.2">
      <c r="A797" s="3" t="str">
        <f>A796</f>
        <v>2640</v>
      </c>
      <c r="B797" s="3" t="str">
        <f t="shared" ref="B797" si="654">B796</f>
        <v>PITKIASPEN 1</v>
      </c>
      <c r="C797" s="6" t="str">
        <f t="shared" ref="C797" si="655">C796</f>
        <v xml:space="preserve">$ </v>
      </c>
      <c r="D797" s="6" t="s">
        <v>698</v>
      </c>
      <c r="E797" s="17"/>
      <c r="F797" s="17">
        <v>1572</v>
      </c>
      <c r="G797" s="8">
        <v>925.00190839694653</v>
      </c>
      <c r="H797" s="8">
        <v>38366.0861259542</v>
      </c>
      <c r="I797" s="8">
        <v>0</v>
      </c>
      <c r="J797" s="8">
        <v>20315.299561068703</v>
      </c>
      <c r="K797" s="8">
        <f t="shared" ref="K797" si="656">K795/$F797</f>
        <v>58681.385687022899</v>
      </c>
    </row>
    <row r="798" spans="1:11" s="19" customFormat="1" x14ac:dyDescent="0.2">
      <c r="A798" s="3" t="s">
        <v>54</v>
      </c>
      <c r="B798" s="3" t="s">
        <v>618</v>
      </c>
      <c r="C798" s="17" t="s">
        <v>200</v>
      </c>
      <c r="D798" s="2" t="s">
        <v>199</v>
      </c>
      <c r="E798" s="17"/>
      <c r="G798" s="18">
        <v>2.41098845829675</v>
      </c>
      <c r="H798" s="18">
        <v>100</v>
      </c>
      <c r="I798" s="18"/>
      <c r="J798" s="18"/>
      <c r="K798" s="18"/>
    </row>
    <row r="799" spans="1:11" x14ac:dyDescent="0.2">
      <c r="A799" s="3" t="s">
        <v>54</v>
      </c>
      <c r="B799" s="3" t="s">
        <v>618</v>
      </c>
      <c r="C799" s="6"/>
      <c r="D799" s="6"/>
      <c r="E799" s="17"/>
      <c r="G799" s="8"/>
      <c r="H799" s="8"/>
      <c r="I799" s="8"/>
      <c r="J799" s="8"/>
      <c r="K799" s="8"/>
    </row>
    <row r="800" spans="1:11" x14ac:dyDescent="0.2">
      <c r="A800" s="11" t="s">
        <v>169</v>
      </c>
      <c r="B800" s="11" t="s">
        <v>619</v>
      </c>
      <c r="C800" s="12"/>
      <c r="D800" s="7" t="s">
        <v>278</v>
      </c>
      <c r="E800" s="20" t="s">
        <v>281</v>
      </c>
      <c r="G800" s="13"/>
      <c r="H800" s="13"/>
      <c r="I800" s="13"/>
      <c r="J800" s="13"/>
      <c r="K800" s="13"/>
    </row>
    <row r="801" spans="1:11" s="16" customFormat="1" ht="15" x14ac:dyDescent="0.25">
      <c r="A801" s="3" t="s">
        <v>169</v>
      </c>
      <c r="B801" s="3" t="s">
        <v>619</v>
      </c>
      <c r="C801" s="14" t="s">
        <v>201</v>
      </c>
      <c r="D801" s="15" t="s">
        <v>202</v>
      </c>
      <c r="G801" s="1">
        <v>295442.11999999994</v>
      </c>
      <c r="H801" s="1">
        <v>4038756.67</v>
      </c>
      <c r="I801" s="1">
        <v>0</v>
      </c>
      <c r="J801" s="1">
        <v>0</v>
      </c>
      <c r="K801" s="1">
        <f t="shared" ref="K801" si="657">SUM(H801:J801)</f>
        <v>4038756.67</v>
      </c>
    </row>
    <row r="802" spans="1:11" x14ac:dyDescent="0.2">
      <c r="A802" s="3" t="s">
        <v>169</v>
      </c>
      <c r="B802" s="3" t="s">
        <v>619</v>
      </c>
      <c r="C802" s="6" t="s">
        <v>201</v>
      </c>
      <c r="D802" s="6" t="s">
        <v>697</v>
      </c>
      <c r="E802" s="17"/>
      <c r="F802" s="17">
        <v>202</v>
      </c>
      <c r="G802" s="8">
        <v>1462.5847524752471</v>
      </c>
      <c r="H802" s="8">
        <v>19993.844900990098</v>
      </c>
      <c r="I802" s="8">
        <v>0</v>
      </c>
      <c r="J802" s="8">
        <v>0</v>
      </c>
      <c r="K802" s="8">
        <f t="shared" ref="K802" si="658">K801/$F802</f>
        <v>19993.844900990098</v>
      </c>
    </row>
    <row r="803" spans="1:11" x14ac:dyDescent="0.2">
      <c r="A803" s="3" t="str">
        <f>A802</f>
        <v>2650</v>
      </c>
      <c r="B803" s="3" t="str">
        <f t="shared" ref="B803" si="659">B802</f>
        <v>PROWEGRANADA RE-1</v>
      </c>
      <c r="C803" s="6" t="str">
        <f t="shared" ref="C803" si="660">C802</f>
        <v xml:space="preserve">$ </v>
      </c>
      <c r="D803" s="6" t="s">
        <v>698</v>
      </c>
      <c r="E803" s="17"/>
      <c r="F803" s="17">
        <v>213</v>
      </c>
      <c r="G803" s="8">
        <v>1387.0522065727696</v>
      </c>
      <c r="H803" s="8">
        <v>18961.298920187794</v>
      </c>
      <c r="I803" s="8">
        <v>0</v>
      </c>
      <c r="J803" s="8">
        <v>0</v>
      </c>
      <c r="K803" s="8">
        <f t="shared" ref="K803" si="661">K801/$F803</f>
        <v>18961.298920187794</v>
      </c>
    </row>
    <row r="804" spans="1:11" s="19" customFormat="1" x14ac:dyDescent="0.2">
      <c r="A804" s="3" t="s">
        <v>169</v>
      </c>
      <c r="B804" s="3" t="s">
        <v>619</v>
      </c>
      <c r="C804" s="17" t="s">
        <v>200</v>
      </c>
      <c r="D804" s="2" t="s">
        <v>199</v>
      </c>
      <c r="E804" s="17"/>
      <c r="G804" s="18">
        <v>7.3151750437096759</v>
      </c>
      <c r="H804" s="18">
        <v>100</v>
      </c>
      <c r="I804" s="18"/>
      <c r="J804" s="18"/>
      <c r="K804" s="18"/>
    </row>
    <row r="805" spans="1:11" x14ac:dyDescent="0.2">
      <c r="A805" s="3" t="s">
        <v>169</v>
      </c>
      <c r="B805" s="3" t="s">
        <v>619</v>
      </c>
      <c r="C805" s="6"/>
      <c r="D805" s="6"/>
      <c r="E805" s="17"/>
      <c r="G805" s="8"/>
      <c r="H805" s="8"/>
      <c r="I805" s="8"/>
      <c r="J805" s="8"/>
      <c r="K805" s="8"/>
    </row>
    <row r="806" spans="1:11" x14ac:dyDescent="0.2">
      <c r="A806" s="11" t="s">
        <v>117</v>
      </c>
      <c r="B806" s="11" t="s">
        <v>620</v>
      </c>
      <c r="C806" s="12"/>
      <c r="D806" s="7" t="s">
        <v>278</v>
      </c>
      <c r="E806" s="20" t="s">
        <v>280</v>
      </c>
      <c r="G806" s="13"/>
      <c r="H806" s="13"/>
      <c r="I806" s="13"/>
      <c r="J806" s="13"/>
      <c r="K806" s="13"/>
    </row>
    <row r="807" spans="1:11" s="16" customFormat="1" ht="15" x14ac:dyDescent="0.25">
      <c r="A807" s="3" t="s">
        <v>117</v>
      </c>
      <c r="B807" s="3" t="s">
        <v>620</v>
      </c>
      <c r="C807" s="14" t="s">
        <v>201</v>
      </c>
      <c r="D807" s="15" t="s">
        <v>202</v>
      </c>
      <c r="G807" s="1">
        <v>3926494.85</v>
      </c>
      <c r="H807" s="1">
        <v>21649381.010000002</v>
      </c>
      <c r="I807" s="1">
        <v>0</v>
      </c>
      <c r="J807" s="1">
        <v>0</v>
      </c>
      <c r="K807" s="1">
        <f t="shared" ref="K807" si="662">SUM(H807:J807)</f>
        <v>21649381.010000002</v>
      </c>
    </row>
    <row r="808" spans="1:11" x14ac:dyDescent="0.2">
      <c r="A808" s="3" t="s">
        <v>117</v>
      </c>
      <c r="B808" s="3" t="s">
        <v>620</v>
      </c>
      <c r="C808" s="6" t="s">
        <v>201</v>
      </c>
      <c r="D808" s="6" t="s">
        <v>697</v>
      </c>
      <c r="E808" s="17"/>
      <c r="F808" s="17">
        <v>1512.1</v>
      </c>
      <c r="G808" s="8">
        <v>2596.7163878050396</v>
      </c>
      <c r="H808" s="8">
        <v>14317.426764102906</v>
      </c>
      <c r="I808" s="8">
        <v>0</v>
      </c>
      <c r="J808" s="8">
        <v>0</v>
      </c>
      <c r="K808" s="8">
        <f t="shared" ref="K808" si="663">K807/$F808</f>
        <v>14317.426764102906</v>
      </c>
    </row>
    <row r="809" spans="1:11" x14ac:dyDescent="0.2">
      <c r="A809" s="3" t="str">
        <f>A808</f>
        <v>2660</v>
      </c>
      <c r="B809" s="3" t="str">
        <f t="shared" ref="B809" si="664">B808</f>
        <v>PROWELAMAR RE-2</v>
      </c>
      <c r="C809" s="6" t="str">
        <f t="shared" ref="C809" si="665">C808</f>
        <v xml:space="preserve">$ </v>
      </c>
      <c r="D809" s="6" t="s">
        <v>698</v>
      </c>
      <c r="E809" s="17"/>
      <c r="F809" s="17">
        <v>1522</v>
      </c>
      <c r="G809" s="8">
        <v>2579.8257884362683</v>
      </c>
      <c r="H809" s="8">
        <v>14224.297641261499</v>
      </c>
      <c r="I809" s="8">
        <v>0</v>
      </c>
      <c r="J809" s="8">
        <v>0</v>
      </c>
      <c r="K809" s="8">
        <f t="shared" ref="K809" si="666">K807/$F809</f>
        <v>14224.297641261499</v>
      </c>
    </row>
    <row r="810" spans="1:11" s="19" customFormat="1" x14ac:dyDescent="0.2">
      <c r="A810" s="3" t="s">
        <v>117</v>
      </c>
      <c r="B810" s="3" t="s">
        <v>620</v>
      </c>
      <c r="C810" s="17" t="s">
        <v>200</v>
      </c>
      <c r="D810" s="2" t="s">
        <v>199</v>
      </c>
      <c r="E810" s="17"/>
      <c r="G810" s="18">
        <v>18.136753416581861</v>
      </c>
      <c r="H810" s="18">
        <v>100</v>
      </c>
      <c r="I810" s="18"/>
      <c r="J810" s="18"/>
      <c r="K810" s="18"/>
    </row>
    <row r="811" spans="1:11" x14ac:dyDescent="0.2">
      <c r="A811" s="3" t="s">
        <v>117</v>
      </c>
      <c r="B811" s="3" t="s">
        <v>620</v>
      </c>
      <c r="C811" s="6"/>
      <c r="D811" s="6"/>
      <c r="E811" s="17"/>
      <c r="G811" s="8"/>
      <c r="H811" s="8"/>
      <c r="I811" s="8"/>
      <c r="J811" s="8"/>
      <c r="K811" s="8"/>
    </row>
    <row r="812" spans="1:11" x14ac:dyDescent="0.2">
      <c r="A812" s="11" t="s">
        <v>45</v>
      </c>
      <c r="B812" s="11" t="s">
        <v>621</v>
      </c>
      <c r="C812" s="12"/>
      <c r="D812" s="7" t="s">
        <v>278</v>
      </c>
      <c r="E812" s="20" t="s">
        <v>279</v>
      </c>
      <c r="G812" s="13"/>
      <c r="H812" s="13"/>
      <c r="I812" s="13"/>
      <c r="J812" s="13"/>
      <c r="K812" s="13"/>
    </row>
    <row r="813" spans="1:11" s="16" customFormat="1" ht="15" x14ac:dyDescent="0.25">
      <c r="A813" s="3" t="s">
        <v>45</v>
      </c>
      <c r="B813" s="3" t="s">
        <v>621</v>
      </c>
      <c r="C813" s="14" t="s">
        <v>201</v>
      </c>
      <c r="D813" s="15" t="s">
        <v>202</v>
      </c>
      <c r="G813" s="1">
        <v>693331.3899999999</v>
      </c>
      <c r="H813" s="1">
        <v>5237848.0399999991</v>
      </c>
      <c r="I813" s="1">
        <v>0</v>
      </c>
      <c r="J813" s="1">
        <v>0</v>
      </c>
      <c r="K813" s="1">
        <f t="shared" ref="K813" si="667">SUM(H813:J813)</f>
        <v>5237848.0399999991</v>
      </c>
    </row>
    <row r="814" spans="1:11" x14ac:dyDescent="0.2">
      <c r="A814" s="3" t="s">
        <v>45</v>
      </c>
      <c r="B814" s="3" t="s">
        <v>621</v>
      </c>
      <c r="C814" s="6" t="s">
        <v>201</v>
      </c>
      <c r="D814" s="6" t="s">
        <v>697</v>
      </c>
      <c r="E814" s="17"/>
      <c r="F814" s="17">
        <v>273.5</v>
      </c>
      <c r="G814" s="8">
        <v>2535.0325045703835</v>
      </c>
      <c r="H814" s="8">
        <v>19151.181133455208</v>
      </c>
      <c r="I814" s="8">
        <v>0</v>
      </c>
      <c r="J814" s="8">
        <v>0</v>
      </c>
      <c r="K814" s="8">
        <f t="shared" ref="K814" si="668">K813/$F814</f>
        <v>19151.181133455208</v>
      </c>
    </row>
    <row r="815" spans="1:11" x14ac:dyDescent="0.2">
      <c r="A815" s="3" t="str">
        <f>A814</f>
        <v>2670</v>
      </c>
      <c r="B815" s="3" t="str">
        <f t="shared" ref="B815" si="669">B814</f>
        <v>PROWEHOLLY RE-3</v>
      </c>
      <c r="C815" s="6" t="str">
        <f t="shared" ref="C815" si="670">C814</f>
        <v xml:space="preserve">$ </v>
      </c>
      <c r="D815" s="6" t="s">
        <v>698</v>
      </c>
      <c r="E815" s="17"/>
      <c r="F815" s="17">
        <v>273</v>
      </c>
      <c r="G815" s="8">
        <v>2539.6754212454207</v>
      </c>
      <c r="H815" s="8">
        <v>19186.256556776552</v>
      </c>
      <c r="I815" s="8">
        <v>0</v>
      </c>
      <c r="J815" s="8">
        <v>0</v>
      </c>
      <c r="K815" s="8">
        <f t="shared" ref="K815" si="671">K813/$F815</f>
        <v>19186.256556776552</v>
      </c>
    </row>
    <row r="816" spans="1:11" s="19" customFormat="1" x14ac:dyDescent="0.2">
      <c r="A816" s="3" t="s">
        <v>45</v>
      </c>
      <c r="B816" s="3" t="s">
        <v>621</v>
      </c>
      <c r="C816" s="17" t="s">
        <v>200</v>
      </c>
      <c r="D816" s="2" t="s">
        <v>199</v>
      </c>
      <c r="E816" s="17"/>
      <c r="G816" s="18">
        <v>13.236951219379018</v>
      </c>
      <c r="H816" s="18">
        <v>100</v>
      </c>
      <c r="I816" s="18"/>
      <c r="J816" s="18"/>
      <c r="K816" s="18"/>
    </row>
    <row r="817" spans="1:11" x14ac:dyDescent="0.2">
      <c r="A817" s="3" t="s">
        <v>45</v>
      </c>
      <c r="B817" s="3" t="s">
        <v>621</v>
      </c>
      <c r="C817" s="6"/>
      <c r="D817" s="6"/>
      <c r="E817" s="17"/>
      <c r="G817" s="8"/>
      <c r="H817" s="8"/>
      <c r="I817" s="8"/>
      <c r="J817" s="8"/>
      <c r="K817" s="8"/>
    </row>
    <row r="818" spans="1:11" x14ac:dyDescent="0.2">
      <c r="A818" s="11" t="s">
        <v>159</v>
      </c>
      <c r="B818" s="11" t="s">
        <v>622</v>
      </c>
      <c r="C818" s="12"/>
      <c r="D818" s="7" t="s">
        <v>278</v>
      </c>
      <c r="E818" s="20" t="s">
        <v>277</v>
      </c>
      <c r="G818" s="13"/>
      <c r="H818" s="13"/>
      <c r="I818" s="13"/>
      <c r="J818" s="13"/>
      <c r="K818" s="13"/>
    </row>
    <row r="819" spans="1:11" s="16" customFormat="1" ht="15" x14ac:dyDescent="0.25">
      <c r="A819" s="3" t="s">
        <v>159</v>
      </c>
      <c r="B819" s="3" t="s">
        <v>622</v>
      </c>
      <c r="C819" s="14" t="s">
        <v>201</v>
      </c>
      <c r="D819" s="15" t="s">
        <v>202</v>
      </c>
      <c r="G819" s="1">
        <v>471533.06999999995</v>
      </c>
      <c r="H819" s="1">
        <v>4669521.5999999996</v>
      </c>
      <c r="I819" s="1">
        <v>0</v>
      </c>
      <c r="J819" s="1">
        <v>0</v>
      </c>
      <c r="K819" s="1">
        <f t="shared" ref="K819" si="672">SUM(H819:J819)</f>
        <v>4669521.5999999996</v>
      </c>
    </row>
    <row r="820" spans="1:11" x14ac:dyDescent="0.2">
      <c r="A820" s="3" t="s">
        <v>159</v>
      </c>
      <c r="B820" s="3" t="s">
        <v>622</v>
      </c>
      <c r="C820" s="6" t="s">
        <v>201</v>
      </c>
      <c r="D820" s="6" t="s">
        <v>697</v>
      </c>
      <c r="E820" s="17"/>
      <c r="F820" s="17">
        <v>256.5</v>
      </c>
      <c r="G820" s="8">
        <v>1838.3355555555554</v>
      </c>
      <c r="H820" s="8">
        <v>18204.762573099415</v>
      </c>
      <c r="I820" s="8">
        <v>0</v>
      </c>
      <c r="J820" s="8">
        <v>0</v>
      </c>
      <c r="K820" s="8">
        <f t="shared" ref="K820" si="673">K819/$F820</f>
        <v>18204.762573099415</v>
      </c>
    </row>
    <row r="821" spans="1:11" x14ac:dyDescent="0.2">
      <c r="A821" s="3" t="str">
        <f>A820</f>
        <v>2680</v>
      </c>
      <c r="B821" s="3" t="str">
        <f t="shared" ref="B821" si="674">B820</f>
        <v xml:space="preserve">PROWEWILEY RE-13 </v>
      </c>
      <c r="C821" s="6" t="str">
        <f t="shared" ref="C821" si="675">C820</f>
        <v xml:space="preserve">$ </v>
      </c>
      <c r="D821" s="6" t="s">
        <v>698</v>
      </c>
      <c r="E821" s="17"/>
      <c r="F821" s="17">
        <v>266</v>
      </c>
      <c r="G821" s="8">
        <v>1772.6807142857142</v>
      </c>
      <c r="H821" s="8">
        <v>17554.592481203006</v>
      </c>
      <c r="I821" s="8">
        <v>0</v>
      </c>
      <c r="J821" s="8">
        <v>0</v>
      </c>
      <c r="K821" s="8">
        <f t="shared" ref="K821" si="676">K819/$F821</f>
        <v>17554.592481203006</v>
      </c>
    </row>
    <row r="822" spans="1:11" s="19" customFormat="1" x14ac:dyDescent="0.2">
      <c r="A822" s="3" t="s">
        <v>159</v>
      </c>
      <c r="B822" s="3" t="s">
        <v>622</v>
      </c>
      <c r="C822" s="17" t="s">
        <v>200</v>
      </c>
      <c r="D822" s="2" t="s">
        <v>199</v>
      </c>
      <c r="E822" s="17"/>
      <c r="G822" s="18">
        <v>10.098102340933597</v>
      </c>
      <c r="H822" s="18">
        <v>100</v>
      </c>
      <c r="I822" s="18"/>
      <c r="J822" s="18"/>
      <c r="K822" s="18"/>
    </row>
    <row r="823" spans="1:11" x14ac:dyDescent="0.2">
      <c r="A823" s="3" t="s">
        <v>159</v>
      </c>
      <c r="B823" s="3" t="s">
        <v>622</v>
      </c>
      <c r="C823" s="6"/>
      <c r="D823" s="6"/>
      <c r="E823" s="17"/>
      <c r="G823" s="8"/>
      <c r="H823" s="8"/>
      <c r="I823" s="8"/>
      <c r="J823" s="8"/>
      <c r="K823" s="8"/>
    </row>
    <row r="824" spans="1:11" x14ac:dyDescent="0.2">
      <c r="A824" s="11" t="s">
        <v>149</v>
      </c>
      <c r="B824" s="11" t="s">
        <v>623</v>
      </c>
      <c r="C824" s="12"/>
      <c r="D824" s="7" t="s">
        <v>275</v>
      </c>
      <c r="E824" s="20" t="s">
        <v>276</v>
      </c>
      <c r="G824" s="13"/>
      <c r="H824" s="13"/>
      <c r="I824" s="13"/>
      <c r="J824" s="13"/>
      <c r="K824" s="13"/>
    </row>
    <row r="825" spans="1:11" s="16" customFormat="1" ht="15" x14ac:dyDescent="0.25">
      <c r="A825" s="3" t="s">
        <v>149</v>
      </c>
      <c r="B825" s="3" t="s">
        <v>623</v>
      </c>
      <c r="C825" s="14" t="s">
        <v>201</v>
      </c>
      <c r="D825" s="15" t="s">
        <v>202</v>
      </c>
      <c r="G825" s="1">
        <v>47289208.030000024</v>
      </c>
      <c r="H825" s="1">
        <v>269296322.13</v>
      </c>
      <c r="I825" s="1">
        <v>0</v>
      </c>
      <c r="J825" s="1">
        <v>143386</v>
      </c>
      <c r="K825" s="1">
        <f t="shared" ref="K825" si="677">SUM(H825:J825)</f>
        <v>269439708.13</v>
      </c>
    </row>
    <row r="826" spans="1:11" x14ac:dyDescent="0.2">
      <c r="A826" s="3" t="s">
        <v>149</v>
      </c>
      <c r="B826" s="3" t="s">
        <v>623</v>
      </c>
      <c r="C826" s="6" t="s">
        <v>201</v>
      </c>
      <c r="D826" s="6" t="s">
        <v>697</v>
      </c>
      <c r="E826" s="17"/>
      <c r="F826" s="17">
        <v>15424.5</v>
      </c>
      <c r="G826" s="8">
        <v>3065.8503050342006</v>
      </c>
      <c r="H826" s="8">
        <v>17458.998484877953</v>
      </c>
      <c r="I826" s="8">
        <v>0</v>
      </c>
      <c r="J826" s="8">
        <v>9.2959901455476679</v>
      </c>
      <c r="K826" s="8">
        <f t="shared" ref="K826" si="678">K825/$F826</f>
        <v>17468.2944750235</v>
      </c>
    </row>
    <row r="827" spans="1:11" x14ac:dyDescent="0.2">
      <c r="A827" s="3" t="str">
        <f>A826</f>
        <v>2690</v>
      </c>
      <c r="B827" s="3" t="str">
        <f t="shared" ref="B827" si="679">B826</f>
        <v xml:space="preserve">PUEBLPUEBLO CITY </v>
      </c>
      <c r="C827" s="6" t="str">
        <f t="shared" ref="C827" si="680">C826</f>
        <v xml:space="preserve">$ </v>
      </c>
      <c r="D827" s="6" t="s">
        <v>698</v>
      </c>
      <c r="E827" s="17"/>
      <c r="F827" s="17">
        <v>15007</v>
      </c>
      <c r="G827" s="8">
        <v>3151.1433351102833</v>
      </c>
      <c r="H827" s="8">
        <v>17944.713942160324</v>
      </c>
      <c r="I827" s="8">
        <v>0</v>
      </c>
      <c r="J827" s="8">
        <v>9.5546078496701536</v>
      </c>
      <c r="K827" s="8">
        <f t="shared" ref="K827" si="681">K825/$F827</f>
        <v>17954.268550009994</v>
      </c>
    </row>
    <row r="828" spans="1:11" s="19" customFormat="1" x14ac:dyDescent="0.2">
      <c r="A828" s="3" t="s">
        <v>149</v>
      </c>
      <c r="B828" s="3" t="s">
        <v>623</v>
      </c>
      <c r="C828" s="17" t="s">
        <v>200</v>
      </c>
      <c r="D828" s="2" t="s">
        <v>199</v>
      </c>
      <c r="E828" s="17"/>
      <c r="G828" s="18">
        <v>17.560287365221296</v>
      </c>
      <c r="H828" s="18">
        <v>100</v>
      </c>
      <c r="I828" s="18"/>
      <c r="J828" s="18"/>
      <c r="K828" s="18"/>
    </row>
    <row r="829" spans="1:11" x14ac:dyDescent="0.2">
      <c r="A829" s="3" t="s">
        <v>149</v>
      </c>
      <c r="B829" s="3" t="s">
        <v>623</v>
      </c>
      <c r="C829" s="6"/>
      <c r="D829" s="6"/>
      <c r="E829" s="17"/>
      <c r="G829" s="8"/>
      <c r="H829" s="8"/>
      <c r="I829" s="8"/>
      <c r="J829" s="8"/>
      <c r="K829" s="8"/>
    </row>
    <row r="830" spans="1:11" x14ac:dyDescent="0.2">
      <c r="A830" s="11" t="s">
        <v>25</v>
      </c>
      <c r="B830" s="11" t="s">
        <v>624</v>
      </c>
      <c r="C830" s="12"/>
      <c r="D830" s="7" t="s">
        <v>275</v>
      </c>
      <c r="E830" s="20" t="s">
        <v>711</v>
      </c>
      <c r="G830" s="13"/>
      <c r="H830" s="13"/>
      <c r="I830" s="13"/>
      <c r="J830" s="13"/>
      <c r="K830" s="13"/>
    </row>
    <row r="831" spans="1:11" s="16" customFormat="1" ht="15" x14ac:dyDescent="0.25">
      <c r="A831" s="3" t="s">
        <v>25</v>
      </c>
      <c r="B831" s="3" t="s">
        <v>624</v>
      </c>
      <c r="C831" s="14" t="s">
        <v>201</v>
      </c>
      <c r="D831" s="15" t="s">
        <v>202</v>
      </c>
      <c r="G831" s="1">
        <v>15589863.770000011</v>
      </c>
      <c r="H831" s="1">
        <v>141846156.57000002</v>
      </c>
      <c r="I831" s="1">
        <v>0</v>
      </c>
      <c r="J831" s="1">
        <v>444565.89000000013</v>
      </c>
      <c r="K831" s="1">
        <f t="shared" ref="K831" si="682">SUM(H831:J831)</f>
        <v>142290722.46000001</v>
      </c>
    </row>
    <row r="832" spans="1:11" x14ac:dyDescent="0.2">
      <c r="A832" s="3" t="s">
        <v>25</v>
      </c>
      <c r="B832" s="3" t="s">
        <v>624</v>
      </c>
      <c r="C832" s="6" t="s">
        <v>201</v>
      </c>
      <c r="D832" s="6" t="s">
        <v>697</v>
      </c>
      <c r="E832" s="17"/>
      <c r="F832" s="17">
        <v>10377.9</v>
      </c>
      <c r="G832" s="8">
        <v>1502.21757484655</v>
      </c>
      <c r="H832" s="8">
        <v>13668.09822507444</v>
      </c>
      <c r="I832" s="8">
        <v>0</v>
      </c>
      <c r="J832" s="8">
        <v>42.837750411933065</v>
      </c>
      <c r="K832" s="8">
        <f t="shared" ref="K832" si="683">K831/$F832</f>
        <v>13710.935975486371</v>
      </c>
    </row>
    <row r="833" spans="1:11" x14ac:dyDescent="0.2">
      <c r="A833" s="3" t="str">
        <f>A832</f>
        <v>2700</v>
      </c>
      <c r="B833" s="3" t="str">
        <f t="shared" ref="B833" si="684">B832</f>
        <v>PUEBLPUEBLO COUNT</v>
      </c>
      <c r="C833" s="6" t="str">
        <f t="shared" ref="C833" si="685">C832</f>
        <v xml:space="preserve">$ </v>
      </c>
      <c r="D833" s="6" t="s">
        <v>698</v>
      </c>
      <c r="E833" s="17"/>
      <c r="F833" s="17">
        <v>10629</v>
      </c>
      <c r="G833" s="8">
        <v>1466.7291156270589</v>
      </c>
      <c r="H833" s="8">
        <v>13345.202424499013</v>
      </c>
      <c r="I833" s="8">
        <v>0</v>
      </c>
      <c r="J833" s="8">
        <v>41.825749364944976</v>
      </c>
      <c r="K833" s="8">
        <f t="shared" ref="K833" si="686">K831/$F833</f>
        <v>13387.028173863959</v>
      </c>
    </row>
    <row r="834" spans="1:11" s="19" customFormat="1" x14ac:dyDescent="0.2">
      <c r="A834" s="3" t="s">
        <v>25</v>
      </c>
      <c r="B834" s="3" t="s">
        <v>624</v>
      </c>
      <c r="C834" s="17" t="s">
        <v>200</v>
      </c>
      <c r="D834" s="2" t="s">
        <v>199</v>
      </c>
      <c r="E834" s="17"/>
      <c r="G834" s="18">
        <v>10.990684659338323</v>
      </c>
      <c r="H834" s="18">
        <v>100</v>
      </c>
      <c r="I834" s="18"/>
      <c r="J834" s="18"/>
      <c r="K834" s="18"/>
    </row>
    <row r="835" spans="1:11" x14ac:dyDescent="0.2">
      <c r="A835" s="3" t="s">
        <v>25</v>
      </c>
      <c r="B835" s="3" t="s">
        <v>624</v>
      </c>
      <c r="C835" s="6"/>
      <c r="D835" s="6"/>
      <c r="E835" s="17"/>
      <c r="G835" s="8"/>
      <c r="H835" s="8"/>
      <c r="I835" s="8"/>
      <c r="J835" s="8"/>
      <c r="K835" s="8"/>
    </row>
    <row r="836" spans="1:11" x14ac:dyDescent="0.2">
      <c r="A836" s="11" t="s">
        <v>84</v>
      </c>
      <c r="B836" s="11" t="s">
        <v>625</v>
      </c>
      <c r="C836" s="12"/>
      <c r="D836" s="7" t="s">
        <v>273</v>
      </c>
      <c r="E836" s="20" t="s">
        <v>274</v>
      </c>
      <c r="G836" s="13"/>
      <c r="H836" s="13"/>
      <c r="I836" s="13"/>
      <c r="J836" s="13"/>
      <c r="K836" s="13"/>
    </row>
    <row r="837" spans="1:11" s="16" customFormat="1" ht="15" x14ac:dyDescent="0.25">
      <c r="A837" s="3" t="s">
        <v>84</v>
      </c>
      <c r="B837" s="3" t="s">
        <v>625</v>
      </c>
      <c r="C837" s="14" t="s">
        <v>201</v>
      </c>
      <c r="D837" s="15" t="s">
        <v>202</v>
      </c>
      <c r="G837" s="1">
        <v>526486.04</v>
      </c>
      <c r="H837" s="1">
        <v>15444306.920000002</v>
      </c>
      <c r="I837" s="1">
        <v>0</v>
      </c>
      <c r="J837" s="1">
        <v>0</v>
      </c>
      <c r="K837" s="1">
        <f t="shared" ref="K837" si="687">SUM(H837:J837)</f>
        <v>15444306.920000002</v>
      </c>
    </row>
    <row r="838" spans="1:11" x14ac:dyDescent="0.2">
      <c r="A838" s="3" t="s">
        <v>84</v>
      </c>
      <c r="B838" s="3" t="s">
        <v>625</v>
      </c>
      <c r="C838" s="6" t="s">
        <v>201</v>
      </c>
      <c r="D838" s="6" t="s">
        <v>697</v>
      </c>
      <c r="E838" s="17"/>
      <c r="F838" s="17">
        <v>694.4</v>
      </c>
      <c r="G838" s="8">
        <v>758.18842165898627</v>
      </c>
      <c r="H838" s="8">
        <v>22241.22540322581</v>
      </c>
      <c r="I838" s="8">
        <v>0</v>
      </c>
      <c r="J838" s="8">
        <v>0</v>
      </c>
      <c r="K838" s="8">
        <f t="shared" ref="K838" si="688">K837/$F838</f>
        <v>22241.22540322581</v>
      </c>
    </row>
    <row r="839" spans="1:11" x14ac:dyDescent="0.2">
      <c r="A839" s="3" t="str">
        <f>A838</f>
        <v>2710</v>
      </c>
      <c r="B839" s="3" t="str">
        <f t="shared" ref="B839" si="689">B838</f>
        <v>RIO BMEEKER RE1</v>
      </c>
      <c r="C839" s="6" t="str">
        <f t="shared" ref="C839" si="690">C838</f>
        <v xml:space="preserve">$ </v>
      </c>
      <c r="D839" s="6" t="s">
        <v>698</v>
      </c>
      <c r="E839" s="17"/>
      <c r="F839" s="17">
        <v>724</v>
      </c>
      <c r="G839" s="8">
        <v>727.19066298342545</v>
      </c>
      <c r="H839" s="8">
        <v>21331.915635359117</v>
      </c>
      <c r="I839" s="8">
        <v>0</v>
      </c>
      <c r="J839" s="8">
        <v>0</v>
      </c>
      <c r="K839" s="8">
        <f t="shared" ref="K839" si="691">K837/$F839</f>
        <v>21331.915635359117</v>
      </c>
    </row>
    <row r="840" spans="1:11" s="19" customFormat="1" x14ac:dyDescent="0.2">
      <c r="A840" s="3" t="s">
        <v>84</v>
      </c>
      <c r="B840" s="3" t="s">
        <v>625</v>
      </c>
      <c r="C840" s="17" t="s">
        <v>200</v>
      </c>
      <c r="D840" s="2" t="s">
        <v>199</v>
      </c>
      <c r="E840" s="17"/>
      <c r="G840" s="18">
        <v>3.4089327719731695</v>
      </c>
      <c r="H840" s="18">
        <v>100</v>
      </c>
      <c r="I840" s="18"/>
      <c r="J840" s="18"/>
      <c r="K840" s="18"/>
    </row>
    <row r="841" spans="1:11" x14ac:dyDescent="0.2">
      <c r="A841" s="3" t="s">
        <v>84</v>
      </c>
      <c r="B841" s="3" t="s">
        <v>625</v>
      </c>
      <c r="C841" s="6"/>
      <c r="D841" s="6"/>
      <c r="E841" s="17"/>
      <c r="G841" s="8"/>
      <c r="H841" s="8"/>
      <c r="I841" s="8"/>
      <c r="J841" s="8"/>
      <c r="K841" s="8"/>
    </row>
    <row r="842" spans="1:11" x14ac:dyDescent="0.2">
      <c r="A842" s="11" t="s">
        <v>182</v>
      </c>
      <c r="B842" s="11" t="s">
        <v>626</v>
      </c>
      <c r="C842" s="12"/>
      <c r="D842" s="7" t="s">
        <v>273</v>
      </c>
      <c r="E842" s="20" t="s">
        <v>272</v>
      </c>
      <c r="G842" s="13"/>
      <c r="H842" s="13"/>
      <c r="I842" s="13"/>
      <c r="J842" s="13"/>
      <c r="K842" s="13"/>
    </row>
    <row r="843" spans="1:11" s="16" customFormat="1" ht="15" x14ac:dyDescent="0.25">
      <c r="A843" s="3" t="s">
        <v>182</v>
      </c>
      <c r="B843" s="3" t="s">
        <v>626</v>
      </c>
      <c r="C843" s="14" t="s">
        <v>201</v>
      </c>
      <c r="D843" s="15" t="s">
        <v>202</v>
      </c>
      <c r="G843" s="1">
        <v>635058.7699999999</v>
      </c>
      <c r="H843" s="1">
        <v>9627841.0399999991</v>
      </c>
      <c r="I843" s="1">
        <v>0</v>
      </c>
      <c r="J843" s="1">
        <v>0</v>
      </c>
      <c r="K843" s="1">
        <f t="shared" ref="K843" si="692">SUM(H843:J843)</f>
        <v>9627841.0399999991</v>
      </c>
    </row>
    <row r="844" spans="1:11" x14ac:dyDescent="0.2">
      <c r="A844" s="3" t="s">
        <v>182</v>
      </c>
      <c r="B844" s="3" t="s">
        <v>626</v>
      </c>
      <c r="C844" s="6" t="s">
        <v>201</v>
      </c>
      <c r="D844" s="6" t="s">
        <v>697</v>
      </c>
      <c r="E844" s="17"/>
      <c r="F844" s="17">
        <v>472.2</v>
      </c>
      <c r="G844" s="8">
        <v>1344.8936255823801</v>
      </c>
      <c r="H844" s="8">
        <v>20389.328759000422</v>
      </c>
      <c r="I844" s="8">
        <v>0</v>
      </c>
      <c r="J844" s="8">
        <v>0</v>
      </c>
      <c r="K844" s="8">
        <f t="shared" ref="K844" si="693">K843/$F844</f>
        <v>20389.328759000422</v>
      </c>
    </row>
    <row r="845" spans="1:11" x14ac:dyDescent="0.2">
      <c r="A845" s="3" t="str">
        <f>A844</f>
        <v>2720</v>
      </c>
      <c r="B845" s="3" t="str">
        <f t="shared" ref="B845" si="694">B844</f>
        <v>RIO BRANGELY RE-4</v>
      </c>
      <c r="C845" s="6" t="str">
        <f t="shared" ref="C845" si="695">C844</f>
        <v xml:space="preserve">$ </v>
      </c>
      <c r="D845" s="6" t="s">
        <v>698</v>
      </c>
      <c r="E845" s="17"/>
      <c r="F845" s="17">
        <v>488</v>
      </c>
      <c r="G845" s="8">
        <v>1301.34993852459</v>
      </c>
      <c r="H845" s="8">
        <v>19729.182459016392</v>
      </c>
      <c r="I845" s="8">
        <v>0</v>
      </c>
      <c r="J845" s="8">
        <v>0</v>
      </c>
      <c r="K845" s="8">
        <f t="shared" ref="K845" si="696">K843/$F845</f>
        <v>19729.182459016392</v>
      </c>
    </row>
    <row r="846" spans="1:11" s="19" customFormat="1" x14ac:dyDescent="0.2">
      <c r="A846" s="3" t="s">
        <v>182</v>
      </c>
      <c r="B846" s="3" t="s">
        <v>626</v>
      </c>
      <c r="C846" s="17" t="s">
        <v>200</v>
      </c>
      <c r="D846" s="2" t="s">
        <v>199</v>
      </c>
      <c r="E846" s="17"/>
      <c r="G846" s="18">
        <v>6.5960662142382027</v>
      </c>
      <c r="H846" s="18">
        <v>100</v>
      </c>
      <c r="I846" s="18"/>
      <c r="J846" s="18"/>
      <c r="K846" s="18"/>
    </row>
    <row r="847" spans="1:11" x14ac:dyDescent="0.2">
      <c r="A847" s="3" t="s">
        <v>182</v>
      </c>
      <c r="B847" s="3" t="s">
        <v>626</v>
      </c>
      <c r="C847" s="6"/>
      <c r="D847" s="6"/>
      <c r="E847" s="17"/>
      <c r="G847" s="8"/>
      <c r="H847" s="8"/>
      <c r="I847" s="8"/>
      <c r="J847" s="8"/>
      <c r="K847" s="8"/>
    </row>
    <row r="848" spans="1:11" x14ac:dyDescent="0.2">
      <c r="A848" s="11" t="s">
        <v>47</v>
      </c>
      <c r="B848" s="11" t="s">
        <v>627</v>
      </c>
      <c r="C848" s="12"/>
      <c r="D848" s="7" t="s">
        <v>270</v>
      </c>
      <c r="E848" s="20" t="s">
        <v>712</v>
      </c>
      <c r="G848" s="13"/>
      <c r="H848" s="13"/>
      <c r="I848" s="13"/>
      <c r="J848" s="13"/>
      <c r="K848" s="13"/>
    </row>
    <row r="849" spans="1:11" s="16" customFormat="1" ht="15" x14ac:dyDescent="0.25">
      <c r="A849" s="3" t="s">
        <v>47</v>
      </c>
      <c r="B849" s="3" t="s">
        <v>627</v>
      </c>
      <c r="C849" s="14" t="s">
        <v>201</v>
      </c>
      <c r="D849" s="15" t="s">
        <v>202</v>
      </c>
      <c r="G849" s="1">
        <v>1183572.9700000004</v>
      </c>
      <c r="H849" s="1">
        <v>9506296.5199999996</v>
      </c>
      <c r="I849" s="1">
        <v>0</v>
      </c>
      <c r="J849" s="1">
        <v>0</v>
      </c>
      <c r="K849" s="1">
        <f t="shared" ref="K849" si="697">SUM(H849:J849)</f>
        <v>9506296.5199999996</v>
      </c>
    </row>
    <row r="850" spans="1:11" x14ac:dyDescent="0.2">
      <c r="A850" s="3" t="s">
        <v>47</v>
      </c>
      <c r="B850" s="3" t="s">
        <v>627</v>
      </c>
      <c r="C850" s="6" t="s">
        <v>201</v>
      </c>
      <c r="D850" s="6" t="s">
        <v>697</v>
      </c>
      <c r="E850" s="17"/>
      <c r="F850" s="17">
        <v>419</v>
      </c>
      <c r="G850" s="8">
        <v>2824.7564916467791</v>
      </c>
      <c r="H850" s="8">
        <v>22688.058520286395</v>
      </c>
      <c r="I850" s="8">
        <v>0</v>
      </c>
      <c r="J850" s="8">
        <v>0</v>
      </c>
      <c r="K850" s="8">
        <f t="shared" ref="K850" si="698">K849/$F850</f>
        <v>22688.058520286395</v>
      </c>
    </row>
    <row r="851" spans="1:11" x14ac:dyDescent="0.2">
      <c r="A851" s="3" t="str">
        <f>A850</f>
        <v>2730</v>
      </c>
      <c r="B851" s="3" t="str">
        <f t="shared" ref="B851" si="699">B850</f>
        <v>RIO GDEL NORTE C-</v>
      </c>
      <c r="C851" s="6" t="str">
        <f t="shared" ref="C851" si="700">C850</f>
        <v xml:space="preserve">$ </v>
      </c>
      <c r="D851" s="6" t="s">
        <v>698</v>
      </c>
      <c r="E851" s="17"/>
      <c r="F851" s="17">
        <v>386</v>
      </c>
      <c r="G851" s="8">
        <v>3066.2512176165815</v>
      </c>
      <c r="H851" s="8">
        <v>24627.711191709845</v>
      </c>
      <c r="I851" s="8">
        <v>0</v>
      </c>
      <c r="J851" s="8">
        <v>0</v>
      </c>
      <c r="K851" s="8">
        <f t="shared" ref="K851" si="701">K849/$F851</f>
        <v>24627.711191709845</v>
      </c>
    </row>
    <row r="852" spans="1:11" s="19" customFormat="1" x14ac:dyDescent="0.2">
      <c r="A852" s="3" t="s">
        <v>47</v>
      </c>
      <c r="B852" s="3" t="s">
        <v>627</v>
      </c>
      <c r="C852" s="17" t="s">
        <v>200</v>
      </c>
      <c r="D852" s="2" t="s">
        <v>199</v>
      </c>
      <c r="E852" s="17"/>
      <c r="G852" s="18">
        <v>12.450410814662874</v>
      </c>
      <c r="H852" s="18">
        <v>100</v>
      </c>
      <c r="I852" s="18"/>
      <c r="J852" s="18"/>
      <c r="K852" s="18"/>
    </row>
    <row r="853" spans="1:11" x14ac:dyDescent="0.2">
      <c r="A853" s="3" t="s">
        <v>47</v>
      </c>
      <c r="B853" s="3" t="s">
        <v>627</v>
      </c>
      <c r="C853" s="6"/>
      <c r="D853" s="6"/>
      <c r="E853" s="17"/>
      <c r="G853" s="8"/>
      <c r="H853" s="8"/>
      <c r="I853" s="8"/>
      <c r="J853" s="8"/>
      <c r="K853" s="8"/>
    </row>
    <row r="854" spans="1:11" x14ac:dyDescent="0.2">
      <c r="A854" s="11" t="s">
        <v>58</v>
      </c>
      <c r="B854" s="11" t="s">
        <v>628</v>
      </c>
      <c r="C854" s="12"/>
      <c r="D854" s="7" t="s">
        <v>270</v>
      </c>
      <c r="E854" s="20" t="s">
        <v>271</v>
      </c>
      <c r="G854" s="13"/>
      <c r="H854" s="13"/>
      <c r="I854" s="13"/>
      <c r="J854" s="13"/>
      <c r="K854" s="13"/>
    </row>
    <row r="855" spans="1:11" s="16" customFormat="1" ht="15" x14ac:dyDescent="0.25">
      <c r="A855" s="3" t="s">
        <v>58</v>
      </c>
      <c r="B855" s="3" t="s">
        <v>628</v>
      </c>
      <c r="C855" s="14" t="s">
        <v>201</v>
      </c>
      <c r="D855" s="15" t="s">
        <v>202</v>
      </c>
      <c r="G855" s="1">
        <v>2410237.4699999997</v>
      </c>
      <c r="H855" s="1">
        <v>16393682.370000001</v>
      </c>
      <c r="I855" s="1">
        <v>0</v>
      </c>
      <c r="J855" s="1">
        <v>1134252.77</v>
      </c>
      <c r="K855" s="1">
        <f t="shared" ref="K855" si="702">SUM(H855:J855)</f>
        <v>17527935.140000001</v>
      </c>
    </row>
    <row r="856" spans="1:11" x14ac:dyDescent="0.2">
      <c r="A856" s="3" t="s">
        <v>58</v>
      </c>
      <c r="B856" s="3" t="s">
        <v>628</v>
      </c>
      <c r="C856" s="6" t="s">
        <v>201</v>
      </c>
      <c r="D856" s="6" t="s">
        <v>697</v>
      </c>
      <c r="E856" s="17"/>
      <c r="F856" s="17">
        <v>1073.9000000000001</v>
      </c>
      <c r="G856" s="8">
        <v>2244.377940217897</v>
      </c>
      <c r="H856" s="8">
        <v>15265.557658999907</v>
      </c>
      <c r="I856" s="8">
        <v>0</v>
      </c>
      <c r="J856" s="8">
        <v>1056.1996182139862</v>
      </c>
      <c r="K856" s="8">
        <f t="shared" ref="K856" si="703">K855/$F856</f>
        <v>16321.757277213892</v>
      </c>
    </row>
    <row r="857" spans="1:11" x14ac:dyDescent="0.2">
      <c r="A857" s="3" t="str">
        <f>A856</f>
        <v>2740</v>
      </c>
      <c r="B857" s="3" t="str">
        <f t="shared" ref="B857" si="704">B856</f>
        <v xml:space="preserve">RIO GMONTE VISTA </v>
      </c>
      <c r="C857" s="6" t="str">
        <f t="shared" ref="C857" si="705">C856</f>
        <v xml:space="preserve">$ </v>
      </c>
      <c r="D857" s="6" t="s">
        <v>698</v>
      </c>
      <c r="E857" s="17"/>
      <c r="F857" s="17">
        <v>1033</v>
      </c>
      <c r="G857" s="8">
        <v>2333.2405324298156</v>
      </c>
      <c r="H857" s="8">
        <v>15869.97325266215</v>
      </c>
      <c r="I857" s="8">
        <v>0</v>
      </c>
      <c r="J857" s="8">
        <v>1098.0181703775411</v>
      </c>
      <c r="K857" s="8">
        <f t="shared" ref="K857" si="706">K855/$F857</f>
        <v>16967.99142303969</v>
      </c>
    </row>
    <row r="858" spans="1:11" s="19" customFormat="1" x14ac:dyDescent="0.2">
      <c r="A858" s="3" t="s">
        <v>58</v>
      </c>
      <c r="B858" s="3" t="s">
        <v>628</v>
      </c>
      <c r="C858" s="17" t="s">
        <v>200</v>
      </c>
      <c r="D858" s="2" t="s">
        <v>199</v>
      </c>
      <c r="E858" s="17"/>
      <c r="G858" s="18">
        <v>14.702233553156244</v>
      </c>
      <c r="H858" s="18">
        <v>100</v>
      </c>
      <c r="I858" s="18"/>
      <c r="J858" s="18"/>
      <c r="K858" s="18"/>
    </row>
    <row r="859" spans="1:11" x14ac:dyDescent="0.2">
      <c r="A859" s="3" t="s">
        <v>58</v>
      </c>
      <c r="B859" s="3" t="s">
        <v>628</v>
      </c>
      <c r="C859" s="6"/>
      <c r="D859" s="6"/>
      <c r="E859" s="17"/>
      <c r="G859" s="8"/>
      <c r="H859" s="8"/>
      <c r="I859" s="8"/>
      <c r="J859" s="8"/>
      <c r="K859" s="8"/>
    </row>
    <row r="860" spans="1:11" x14ac:dyDescent="0.2">
      <c r="A860" s="11" t="s">
        <v>174</v>
      </c>
      <c r="B860" s="11" t="s">
        <v>629</v>
      </c>
      <c r="C860" s="12"/>
      <c r="D860" s="7" t="s">
        <v>270</v>
      </c>
      <c r="E860" s="20" t="s">
        <v>269</v>
      </c>
      <c r="G860" s="13"/>
      <c r="H860" s="13"/>
      <c r="I860" s="13"/>
      <c r="J860" s="13"/>
      <c r="K860" s="13"/>
    </row>
    <row r="861" spans="1:11" s="16" customFormat="1" ht="15" x14ac:dyDescent="0.25">
      <c r="A861" s="3" t="s">
        <v>174</v>
      </c>
      <c r="B861" s="3" t="s">
        <v>629</v>
      </c>
      <c r="C861" s="14" t="s">
        <v>201</v>
      </c>
      <c r="D861" s="15" t="s">
        <v>202</v>
      </c>
      <c r="G861" s="1">
        <v>253733.64999999997</v>
      </c>
      <c r="H861" s="1">
        <v>5968499.4299999997</v>
      </c>
      <c r="I861" s="1">
        <v>0</v>
      </c>
      <c r="J861" s="1">
        <v>0</v>
      </c>
      <c r="K861" s="1">
        <f t="shared" ref="K861" si="707">SUM(H861:J861)</f>
        <v>5968499.4299999997</v>
      </c>
    </row>
    <row r="862" spans="1:11" x14ac:dyDescent="0.2">
      <c r="A862" s="3" t="s">
        <v>174</v>
      </c>
      <c r="B862" s="3" t="s">
        <v>629</v>
      </c>
      <c r="C862" s="6" t="s">
        <v>201</v>
      </c>
      <c r="D862" s="6" t="s">
        <v>697</v>
      </c>
      <c r="E862" s="17"/>
      <c r="F862" s="17">
        <v>350.7</v>
      </c>
      <c r="G862" s="8">
        <v>723.50627316794976</v>
      </c>
      <c r="H862" s="8">
        <v>17018.817878528658</v>
      </c>
      <c r="I862" s="8">
        <v>0</v>
      </c>
      <c r="J862" s="8">
        <v>0</v>
      </c>
      <c r="K862" s="8">
        <f t="shared" ref="K862" si="708">K861/$F862</f>
        <v>17018.817878528658</v>
      </c>
    </row>
    <row r="863" spans="1:11" x14ac:dyDescent="0.2">
      <c r="A863" s="3" t="str">
        <f>A862</f>
        <v>2750</v>
      </c>
      <c r="B863" s="3" t="str">
        <f t="shared" ref="B863" si="709">B862</f>
        <v>RIO GSARGENT RE-3</v>
      </c>
      <c r="C863" s="6" t="str">
        <f t="shared" ref="C863" si="710">C862</f>
        <v xml:space="preserve">$ </v>
      </c>
      <c r="D863" s="6" t="s">
        <v>698</v>
      </c>
      <c r="E863" s="17"/>
      <c r="F863" s="17">
        <v>322</v>
      </c>
      <c r="G863" s="8">
        <v>787.99270186335389</v>
      </c>
      <c r="H863" s="8">
        <v>18535.71251552795</v>
      </c>
      <c r="I863" s="8">
        <v>0</v>
      </c>
      <c r="J863" s="8">
        <v>0</v>
      </c>
      <c r="K863" s="8">
        <f t="shared" ref="K863" si="711">K861/$F863</f>
        <v>18535.71251552795</v>
      </c>
    </row>
    <row r="864" spans="1:11" s="19" customFormat="1" x14ac:dyDescent="0.2">
      <c r="A864" s="3" t="s">
        <v>174</v>
      </c>
      <c r="B864" s="3" t="s">
        <v>629</v>
      </c>
      <c r="C864" s="17" t="s">
        <v>200</v>
      </c>
      <c r="D864" s="2" t="s">
        <v>199</v>
      </c>
      <c r="E864" s="17"/>
      <c r="G864" s="18">
        <v>4.2512134410977067</v>
      </c>
      <c r="H864" s="18">
        <v>100</v>
      </c>
      <c r="I864" s="18"/>
      <c r="J864" s="18"/>
      <c r="K864" s="18"/>
    </row>
    <row r="865" spans="1:11" x14ac:dyDescent="0.2">
      <c r="A865" s="3" t="s">
        <v>174</v>
      </c>
      <c r="B865" s="3" t="s">
        <v>629</v>
      </c>
      <c r="C865" s="6"/>
      <c r="D865" s="6"/>
      <c r="E865" s="17"/>
      <c r="G865" s="8"/>
      <c r="H865" s="8"/>
      <c r="I865" s="8"/>
      <c r="J865" s="8"/>
      <c r="K865" s="8"/>
    </row>
    <row r="866" spans="1:11" x14ac:dyDescent="0.2">
      <c r="A866" s="11" t="s">
        <v>166</v>
      </c>
      <c r="B866" s="11" t="s">
        <v>630</v>
      </c>
      <c r="C866" s="12"/>
      <c r="D866" s="7" t="s">
        <v>266</v>
      </c>
      <c r="E866" s="20" t="s">
        <v>268</v>
      </c>
      <c r="G866" s="13"/>
      <c r="H866" s="13"/>
      <c r="I866" s="13"/>
      <c r="J866" s="13"/>
      <c r="K866" s="13"/>
    </row>
    <row r="867" spans="1:11" s="16" customFormat="1" ht="15" x14ac:dyDescent="0.25">
      <c r="A867" s="3" t="s">
        <v>166</v>
      </c>
      <c r="B867" s="3" t="s">
        <v>630</v>
      </c>
      <c r="C867" s="14" t="s">
        <v>201</v>
      </c>
      <c r="D867" s="15" t="s">
        <v>202</v>
      </c>
      <c r="G867" s="1">
        <v>769807.19000000018</v>
      </c>
      <c r="H867" s="1">
        <v>12637575.15</v>
      </c>
      <c r="I867" s="1">
        <v>0</v>
      </c>
      <c r="J867" s="1">
        <v>0</v>
      </c>
      <c r="K867" s="1">
        <f t="shared" ref="K867" si="712">SUM(H867:J867)</f>
        <v>12637575.15</v>
      </c>
    </row>
    <row r="868" spans="1:11" x14ac:dyDescent="0.2">
      <c r="A868" s="3" t="s">
        <v>166</v>
      </c>
      <c r="B868" s="3" t="s">
        <v>630</v>
      </c>
      <c r="C868" s="6" t="s">
        <v>201</v>
      </c>
      <c r="D868" s="6" t="s">
        <v>697</v>
      </c>
      <c r="E868" s="17"/>
      <c r="F868" s="17">
        <v>431.5</v>
      </c>
      <c r="G868" s="8">
        <v>1784.0259327925844</v>
      </c>
      <c r="H868" s="8">
        <v>29287.54380069525</v>
      </c>
      <c r="I868" s="8">
        <v>0</v>
      </c>
      <c r="J868" s="8">
        <v>0</v>
      </c>
      <c r="K868" s="8">
        <f t="shared" ref="K868" si="713">K867/$F868</f>
        <v>29287.54380069525</v>
      </c>
    </row>
    <row r="869" spans="1:11" x14ac:dyDescent="0.2">
      <c r="A869" s="3" t="str">
        <f>A868</f>
        <v>2760</v>
      </c>
      <c r="B869" s="3" t="str">
        <f t="shared" ref="B869" si="714">B868</f>
        <v>ROUTTHAYDEN RE-1</v>
      </c>
      <c r="C869" s="6" t="str">
        <f t="shared" ref="C869" si="715">C868</f>
        <v xml:space="preserve">$ </v>
      </c>
      <c r="D869" s="6" t="s">
        <v>698</v>
      </c>
      <c r="E869" s="17"/>
      <c r="F869" s="17">
        <v>454</v>
      </c>
      <c r="G869" s="8">
        <v>1695.6105506607933</v>
      </c>
      <c r="H869" s="8">
        <v>27836.068612334802</v>
      </c>
      <c r="I869" s="8">
        <v>0</v>
      </c>
      <c r="J869" s="8">
        <v>0</v>
      </c>
      <c r="K869" s="8">
        <f t="shared" ref="K869" si="716">K867/$F869</f>
        <v>27836.068612334802</v>
      </c>
    </row>
    <row r="870" spans="1:11" s="19" customFormat="1" x14ac:dyDescent="0.2">
      <c r="A870" s="3" t="s">
        <v>166</v>
      </c>
      <c r="B870" s="3" t="s">
        <v>630</v>
      </c>
      <c r="C870" s="17" t="s">
        <v>200</v>
      </c>
      <c r="D870" s="2" t="s">
        <v>199</v>
      </c>
      <c r="E870" s="17"/>
      <c r="G870" s="18">
        <v>6.0914153297834206</v>
      </c>
      <c r="H870" s="18">
        <v>100</v>
      </c>
      <c r="I870" s="18"/>
      <c r="J870" s="18"/>
      <c r="K870" s="18"/>
    </row>
    <row r="871" spans="1:11" x14ac:dyDescent="0.2">
      <c r="A871" s="3" t="s">
        <v>166</v>
      </c>
      <c r="B871" s="3" t="s">
        <v>630</v>
      </c>
      <c r="C871" s="6"/>
      <c r="D871" s="6"/>
      <c r="E871" s="17"/>
      <c r="G871" s="8"/>
      <c r="H871" s="8"/>
      <c r="I871" s="8"/>
      <c r="J871" s="8"/>
      <c r="K871" s="8"/>
    </row>
    <row r="872" spans="1:11" x14ac:dyDescent="0.2">
      <c r="A872" s="11" t="s">
        <v>91</v>
      </c>
      <c r="B872" s="11" t="s">
        <v>631</v>
      </c>
      <c r="C872" s="12"/>
      <c r="D872" s="7" t="s">
        <v>266</v>
      </c>
      <c r="E872" s="20" t="s">
        <v>267</v>
      </c>
      <c r="G872" s="13"/>
      <c r="H872" s="13"/>
      <c r="I872" s="13"/>
      <c r="J872" s="13"/>
      <c r="K872" s="13"/>
    </row>
    <row r="873" spans="1:11" s="16" customFormat="1" ht="15" x14ac:dyDescent="0.25">
      <c r="A873" s="3" t="s">
        <v>91</v>
      </c>
      <c r="B873" s="3" t="s">
        <v>631</v>
      </c>
      <c r="C873" s="14" t="s">
        <v>201</v>
      </c>
      <c r="D873" s="15" t="s">
        <v>202</v>
      </c>
      <c r="G873" s="1">
        <v>2139335.3199999998</v>
      </c>
      <c r="H873" s="1">
        <v>62735652.310000002</v>
      </c>
      <c r="I873" s="1">
        <v>0</v>
      </c>
      <c r="J873" s="1">
        <v>0</v>
      </c>
      <c r="K873" s="1">
        <f t="shared" ref="K873" si="717">SUM(H873:J873)</f>
        <v>62735652.310000002</v>
      </c>
    </row>
    <row r="874" spans="1:11" x14ac:dyDescent="0.2">
      <c r="A874" s="3" t="s">
        <v>91</v>
      </c>
      <c r="B874" s="3" t="s">
        <v>631</v>
      </c>
      <c r="C874" s="6" t="s">
        <v>201</v>
      </c>
      <c r="D874" s="6" t="s">
        <v>697</v>
      </c>
      <c r="E874" s="17"/>
      <c r="F874" s="17">
        <v>2617.9</v>
      </c>
      <c r="G874" s="8">
        <v>817.19520226135444</v>
      </c>
      <c r="H874" s="8">
        <v>23964.113338935789</v>
      </c>
      <c r="I874" s="8">
        <v>0</v>
      </c>
      <c r="J874" s="8">
        <v>0</v>
      </c>
      <c r="K874" s="8">
        <f t="shared" ref="K874" si="718">K873/$F874</f>
        <v>23964.113338935789</v>
      </c>
    </row>
    <row r="875" spans="1:11" x14ac:dyDescent="0.2">
      <c r="A875" s="3" t="str">
        <f>A874</f>
        <v>2770</v>
      </c>
      <c r="B875" s="3" t="str">
        <f t="shared" ref="B875" si="719">B874</f>
        <v>ROUTTSTEAMBOAT SP</v>
      </c>
      <c r="C875" s="6" t="str">
        <f t="shared" ref="C875" si="720">C874</f>
        <v xml:space="preserve">$ </v>
      </c>
      <c r="D875" s="6" t="s">
        <v>698</v>
      </c>
      <c r="E875" s="17"/>
      <c r="F875" s="17">
        <v>2665</v>
      </c>
      <c r="G875" s="8">
        <v>802.75246529080664</v>
      </c>
      <c r="H875" s="8">
        <v>23540.582480300189</v>
      </c>
      <c r="I875" s="8">
        <v>0</v>
      </c>
      <c r="J875" s="8">
        <v>0</v>
      </c>
      <c r="K875" s="8">
        <f t="shared" ref="K875" si="721">K873/$F875</f>
        <v>23540.582480300189</v>
      </c>
    </row>
    <row r="876" spans="1:11" s="19" customFormat="1" x14ac:dyDescent="0.2">
      <c r="A876" s="3" t="s">
        <v>91</v>
      </c>
      <c r="B876" s="3" t="s">
        <v>631</v>
      </c>
      <c r="C876" s="17" t="s">
        <v>200</v>
      </c>
      <c r="D876" s="2" t="s">
        <v>199</v>
      </c>
      <c r="E876" s="17"/>
      <c r="G876" s="18">
        <v>3.4100790240113463</v>
      </c>
      <c r="H876" s="18">
        <v>100</v>
      </c>
      <c r="I876" s="18"/>
      <c r="J876" s="18"/>
      <c r="K876" s="18"/>
    </row>
    <row r="877" spans="1:11" x14ac:dyDescent="0.2">
      <c r="A877" s="3" t="s">
        <v>91</v>
      </c>
      <c r="B877" s="3" t="s">
        <v>631</v>
      </c>
      <c r="C877" s="6"/>
      <c r="D877" s="6"/>
      <c r="E877" s="17"/>
      <c r="G877" s="8"/>
      <c r="H877" s="8"/>
      <c r="I877" s="8"/>
      <c r="J877" s="8"/>
      <c r="K877" s="8"/>
    </row>
    <row r="878" spans="1:11" x14ac:dyDescent="0.2">
      <c r="A878" s="11" t="s">
        <v>90</v>
      </c>
      <c r="B878" s="11" t="s">
        <v>632</v>
      </c>
      <c r="C878" s="12"/>
      <c r="D878" s="7" t="s">
        <v>266</v>
      </c>
      <c r="E878" s="20" t="s">
        <v>265</v>
      </c>
      <c r="G878" s="13"/>
      <c r="H878" s="13"/>
      <c r="I878" s="13"/>
      <c r="J878" s="13"/>
      <c r="K878" s="13"/>
    </row>
    <row r="879" spans="1:11" s="16" customFormat="1" ht="15" x14ac:dyDescent="0.25">
      <c r="A879" s="3" t="s">
        <v>90</v>
      </c>
      <c r="B879" s="3" t="s">
        <v>632</v>
      </c>
      <c r="C879" s="14" t="s">
        <v>201</v>
      </c>
      <c r="D879" s="15" t="s">
        <v>202</v>
      </c>
      <c r="G879" s="1">
        <v>1447047.04</v>
      </c>
      <c r="H879" s="1">
        <v>11985304.66</v>
      </c>
      <c r="I879" s="1">
        <v>0</v>
      </c>
      <c r="J879" s="1">
        <v>0</v>
      </c>
      <c r="K879" s="1">
        <f t="shared" ref="K879" si="722">SUM(H879:J879)</f>
        <v>11985304.66</v>
      </c>
    </row>
    <row r="880" spans="1:11" x14ac:dyDescent="0.2">
      <c r="A880" s="3" t="s">
        <v>90</v>
      </c>
      <c r="B880" s="3" t="s">
        <v>632</v>
      </c>
      <c r="C880" s="6" t="s">
        <v>201</v>
      </c>
      <c r="D880" s="6" t="s">
        <v>697</v>
      </c>
      <c r="E880" s="17"/>
      <c r="F880" s="17">
        <v>326.5</v>
      </c>
      <c r="G880" s="8">
        <v>4431.9970597243491</v>
      </c>
      <c r="H880" s="8">
        <v>36708.436937212864</v>
      </c>
      <c r="I880" s="8">
        <v>0</v>
      </c>
      <c r="J880" s="8">
        <v>0</v>
      </c>
      <c r="K880" s="8">
        <f t="shared" ref="K880" si="723">K879/$F880</f>
        <v>36708.436937212864</v>
      </c>
    </row>
    <row r="881" spans="1:11" x14ac:dyDescent="0.2">
      <c r="A881" s="3" t="str">
        <f>A880</f>
        <v>2780</v>
      </c>
      <c r="B881" s="3" t="str">
        <f t="shared" ref="B881" si="724">B880</f>
        <v xml:space="preserve">ROUTTSOUTH ROUTT </v>
      </c>
      <c r="C881" s="6" t="str">
        <f t="shared" ref="C881" si="725">C880</f>
        <v xml:space="preserve">$ </v>
      </c>
      <c r="D881" s="6" t="s">
        <v>698</v>
      </c>
      <c r="E881" s="17"/>
      <c r="F881" s="17">
        <v>356</v>
      </c>
      <c r="G881" s="8">
        <v>4064.7388764044945</v>
      </c>
      <c r="H881" s="8">
        <v>33666.586123595509</v>
      </c>
      <c r="I881" s="8">
        <v>0</v>
      </c>
      <c r="J881" s="8">
        <v>0</v>
      </c>
      <c r="K881" s="8">
        <f t="shared" ref="K881" si="726">K879/$F881</f>
        <v>33666.586123595509</v>
      </c>
    </row>
    <row r="882" spans="1:11" s="19" customFormat="1" x14ac:dyDescent="0.2">
      <c r="A882" s="3" t="s">
        <v>90</v>
      </c>
      <c r="B882" s="3" t="s">
        <v>632</v>
      </c>
      <c r="C882" s="17" t="s">
        <v>200</v>
      </c>
      <c r="D882" s="2" t="s">
        <v>199</v>
      </c>
      <c r="E882" s="17"/>
      <c r="G882" s="18">
        <v>12.073510695388531</v>
      </c>
      <c r="H882" s="18">
        <v>100</v>
      </c>
      <c r="I882" s="18"/>
      <c r="J882" s="18"/>
      <c r="K882" s="18"/>
    </row>
    <row r="883" spans="1:11" x14ac:dyDescent="0.2">
      <c r="A883" s="3" t="s">
        <v>90</v>
      </c>
      <c r="B883" s="3" t="s">
        <v>632</v>
      </c>
      <c r="C883" s="6"/>
      <c r="D883" s="6"/>
      <c r="E883" s="17"/>
      <c r="G883" s="8"/>
      <c r="H883" s="8"/>
      <c r="I883" s="8"/>
      <c r="J883" s="8"/>
      <c r="K883" s="8"/>
    </row>
    <row r="884" spans="1:11" x14ac:dyDescent="0.2">
      <c r="A884" s="11" t="s">
        <v>177</v>
      </c>
      <c r="B884" s="11" t="s">
        <v>633</v>
      </c>
      <c r="C884" s="12"/>
      <c r="D884" s="7" t="s">
        <v>262</v>
      </c>
      <c r="E884" s="20" t="s">
        <v>264</v>
      </c>
      <c r="G884" s="13"/>
      <c r="H884" s="13"/>
      <c r="I884" s="13"/>
      <c r="J884" s="13"/>
      <c r="K884" s="13"/>
    </row>
    <row r="885" spans="1:11" s="16" customFormat="1" ht="15" x14ac:dyDescent="0.25">
      <c r="A885" s="3" t="s">
        <v>177</v>
      </c>
      <c r="B885" s="3" t="s">
        <v>633</v>
      </c>
      <c r="C885" s="14" t="s">
        <v>201</v>
      </c>
      <c r="D885" s="15" t="s">
        <v>202</v>
      </c>
      <c r="G885" s="1">
        <v>429639.86999999994</v>
      </c>
      <c r="H885" s="1">
        <v>4343556.6400000006</v>
      </c>
      <c r="I885" s="1">
        <v>0</v>
      </c>
      <c r="J885" s="1">
        <v>924.96</v>
      </c>
      <c r="K885" s="1">
        <f t="shared" ref="K885" si="727">SUM(H885:J885)</f>
        <v>4344481.6000000006</v>
      </c>
    </row>
    <row r="886" spans="1:11" x14ac:dyDescent="0.2">
      <c r="A886" s="3" t="s">
        <v>177</v>
      </c>
      <c r="B886" s="3" t="s">
        <v>633</v>
      </c>
      <c r="C886" s="6" t="s">
        <v>201</v>
      </c>
      <c r="D886" s="6" t="s">
        <v>697</v>
      </c>
      <c r="E886" s="17"/>
      <c r="F886" s="17">
        <v>184</v>
      </c>
      <c r="G886" s="8">
        <v>2334.9992934782604</v>
      </c>
      <c r="H886" s="8">
        <v>23606.286086956527</v>
      </c>
      <c r="I886" s="8">
        <v>0</v>
      </c>
      <c r="J886" s="8">
        <v>5.0269565217391303</v>
      </c>
      <c r="K886" s="8">
        <f t="shared" ref="K886" si="728">K885/$F886</f>
        <v>23611.313043478265</v>
      </c>
    </row>
    <row r="887" spans="1:11" x14ac:dyDescent="0.2">
      <c r="A887" s="3" t="str">
        <f>A886</f>
        <v>2790</v>
      </c>
      <c r="B887" s="3" t="str">
        <f t="shared" ref="B887" si="729">B886</f>
        <v>SAGUAMOUNTAIN VAL</v>
      </c>
      <c r="C887" s="6" t="str">
        <f t="shared" ref="C887" si="730">C886</f>
        <v xml:space="preserve">$ </v>
      </c>
      <c r="D887" s="6" t="s">
        <v>698</v>
      </c>
      <c r="E887" s="17"/>
      <c r="F887" s="17">
        <v>221</v>
      </c>
      <c r="G887" s="8">
        <v>1944.0718099547507</v>
      </c>
      <c r="H887" s="8">
        <v>19654.102443438918</v>
      </c>
      <c r="I887" s="8">
        <v>0</v>
      </c>
      <c r="J887" s="8">
        <v>4.1853393665158372</v>
      </c>
      <c r="K887" s="8">
        <f t="shared" ref="K887" si="731">K885/$F887</f>
        <v>19658.287782805433</v>
      </c>
    </row>
    <row r="888" spans="1:11" s="19" customFormat="1" x14ac:dyDescent="0.2">
      <c r="A888" s="3" t="s">
        <v>177</v>
      </c>
      <c r="B888" s="3" t="s">
        <v>633</v>
      </c>
      <c r="C888" s="17" t="s">
        <v>200</v>
      </c>
      <c r="D888" s="2" t="s">
        <v>199</v>
      </c>
      <c r="E888" s="17"/>
      <c r="G888" s="18">
        <v>9.8914301253361785</v>
      </c>
      <c r="H888" s="18">
        <v>100</v>
      </c>
      <c r="I888" s="18"/>
      <c r="J888" s="18"/>
      <c r="K888" s="18"/>
    </row>
    <row r="889" spans="1:11" x14ac:dyDescent="0.2">
      <c r="A889" s="3" t="s">
        <v>177</v>
      </c>
      <c r="B889" s="3" t="s">
        <v>633</v>
      </c>
      <c r="C889" s="6"/>
      <c r="D889" s="6"/>
      <c r="E889" s="17"/>
      <c r="G889" s="8"/>
      <c r="H889" s="8"/>
      <c r="I889" s="8"/>
      <c r="J889" s="8"/>
      <c r="K889" s="8"/>
    </row>
    <row r="890" spans="1:11" x14ac:dyDescent="0.2">
      <c r="A890" s="11" t="s">
        <v>9</v>
      </c>
      <c r="B890" s="11" t="s">
        <v>634</v>
      </c>
      <c r="C890" s="12"/>
      <c r="D890" s="7" t="s">
        <v>262</v>
      </c>
      <c r="E890" s="20" t="s">
        <v>263</v>
      </c>
      <c r="G890" s="13"/>
      <c r="H890" s="13"/>
      <c r="I890" s="13"/>
      <c r="J890" s="13"/>
      <c r="K890" s="13"/>
    </row>
    <row r="891" spans="1:11" s="16" customFormat="1" ht="15" x14ac:dyDescent="0.25">
      <c r="A891" s="3" t="s">
        <v>9</v>
      </c>
      <c r="B891" s="3" t="s">
        <v>634</v>
      </c>
      <c r="C891" s="14" t="s">
        <v>201</v>
      </c>
      <c r="D891" s="15" t="s">
        <v>202</v>
      </c>
      <c r="G891" s="1">
        <v>1020885.7899999997</v>
      </c>
      <c r="H891" s="1">
        <v>7251851.8600000003</v>
      </c>
      <c r="I891" s="1">
        <v>0</v>
      </c>
      <c r="J891" s="1">
        <v>0</v>
      </c>
      <c r="K891" s="1">
        <f t="shared" ref="K891" si="732">SUM(H891:J891)</f>
        <v>7251851.8600000003</v>
      </c>
    </row>
    <row r="892" spans="1:11" x14ac:dyDescent="0.2">
      <c r="A892" s="3" t="s">
        <v>9</v>
      </c>
      <c r="B892" s="3" t="s">
        <v>634</v>
      </c>
      <c r="C892" s="6" t="s">
        <v>201</v>
      </c>
      <c r="D892" s="6" t="s">
        <v>697</v>
      </c>
      <c r="E892" s="17"/>
      <c r="F892" s="17">
        <v>214.7</v>
      </c>
      <c r="G892" s="8">
        <v>4754.9408011178375</v>
      </c>
      <c r="H892" s="8">
        <v>33776.673777363765</v>
      </c>
      <c r="I892" s="8">
        <v>0</v>
      </c>
      <c r="J892" s="8">
        <v>0</v>
      </c>
      <c r="K892" s="8">
        <f t="shared" ref="K892" si="733">K891/$F892</f>
        <v>33776.673777363765</v>
      </c>
    </row>
    <row r="893" spans="1:11" x14ac:dyDescent="0.2">
      <c r="A893" s="3" t="str">
        <f>A892</f>
        <v>2800</v>
      </c>
      <c r="B893" s="3" t="str">
        <f t="shared" ref="B893" si="734">B892</f>
        <v>SAGUAMOFFAT 2</v>
      </c>
      <c r="C893" s="6" t="str">
        <f t="shared" ref="C893" si="735">C892</f>
        <v xml:space="preserve">$ </v>
      </c>
      <c r="D893" s="6" t="s">
        <v>698</v>
      </c>
      <c r="E893" s="17"/>
      <c r="F893" s="17">
        <v>179</v>
      </c>
      <c r="G893" s="8">
        <v>5703.2725698324002</v>
      </c>
      <c r="H893" s="8">
        <v>40513.138882681567</v>
      </c>
      <c r="I893" s="8">
        <v>0</v>
      </c>
      <c r="J893" s="8">
        <v>0</v>
      </c>
      <c r="K893" s="8">
        <f t="shared" ref="K893" si="736">K891/$F893</f>
        <v>40513.138882681567</v>
      </c>
    </row>
    <row r="894" spans="1:11" s="19" customFormat="1" x14ac:dyDescent="0.2">
      <c r="A894" s="3" t="s">
        <v>9</v>
      </c>
      <c r="B894" s="3" t="s">
        <v>634</v>
      </c>
      <c r="C894" s="17" t="s">
        <v>200</v>
      </c>
      <c r="D894" s="2" t="s">
        <v>199</v>
      </c>
      <c r="E894" s="17"/>
      <c r="G894" s="18">
        <v>14.077587486736107</v>
      </c>
      <c r="H894" s="18">
        <v>100</v>
      </c>
      <c r="I894" s="18"/>
      <c r="J894" s="18"/>
      <c r="K894" s="18"/>
    </row>
    <row r="895" spans="1:11" x14ac:dyDescent="0.2">
      <c r="A895" s="3" t="s">
        <v>9</v>
      </c>
      <c r="B895" s="3" t="s">
        <v>634</v>
      </c>
      <c r="C895" s="6"/>
      <c r="D895" s="6"/>
      <c r="E895" s="17"/>
      <c r="G895" s="8"/>
      <c r="H895" s="8"/>
      <c r="I895" s="8"/>
      <c r="J895" s="8"/>
      <c r="K895" s="8"/>
    </row>
    <row r="896" spans="1:11" x14ac:dyDescent="0.2">
      <c r="A896" s="11" t="s">
        <v>7</v>
      </c>
      <c r="B896" s="11" t="s">
        <v>635</v>
      </c>
      <c r="C896" s="12"/>
      <c r="D896" s="7" t="s">
        <v>262</v>
      </c>
      <c r="E896" s="20" t="s">
        <v>261</v>
      </c>
      <c r="G896" s="13"/>
      <c r="H896" s="13"/>
      <c r="I896" s="13"/>
      <c r="J896" s="13"/>
      <c r="K896" s="13"/>
    </row>
    <row r="897" spans="1:11" s="16" customFormat="1" ht="15" x14ac:dyDescent="0.25">
      <c r="A897" s="3" t="s">
        <v>7</v>
      </c>
      <c r="B897" s="3" t="s">
        <v>635</v>
      </c>
      <c r="C897" s="14" t="s">
        <v>201</v>
      </c>
      <c r="D897" s="15" t="s">
        <v>202</v>
      </c>
      <c r="G897" s="1">
        <v>2329786.41</v>
      </c>
      <c r="H897" s="1">
        <v>13953011.949999999</v>
      </c>
      <c r="I897" s="1">
        <v>0</v>
      </c>
      <c r="J897" s="1">
        <v>10261.22000000003</v>
      </c>
      <c r="K897" s="1">
        <f t="shared" ref="K897" si="737">SUM(H897:J897)</f>
        <v>13963273.17</v>
      </c>
    </row>
    <row r="898" spans="1:11" x14ac:dyDescent="0.2">
      <c r="A898" s="3" t="s">
        <v>7</v>
      </c>
      <c r="B898" s="3" t="s">
        <v>635</v>
      </c>
      <c r="C898" s="6" t="s">
        <v>201</v>
      </c>
      <c r="D898" s="6" t="s">
        <v>697</v>
      </c>
      <c r="E898" s="17"/>
      <c r="F898" s="17">
        <v>610.9</v>
      </c>
      <c r="G898" s="8">
        <v>3813.6952201669674</v>
      </c>
      <c r="H898" s="8">
        <v>22840.091586184317</v>
      </c>
      <c r="I898" s="8">
        <v>0</v>
      </c>
      <c r="J898" s="8">
        <v>16.79688983467021</v>
      </c>
      <c r="K898" s="8">
        <f t="shared" ref="K898" si="738">K897/$F898</f>
        <v>22856.88847601899</v>
      </c>
    </row>
    <row r="899" spans="1:11" x14ac:dyDescent="0.2">
      <c r="A899" s="3" t="str">
        <f>A898</f>
        <v>2810</v>
      </c>
      <c r="B899" s="3" t="str">
        <f t="shared" ref="B899" si="739">B898</f>
        <v>SAGUACENTER 26 JT</v>
      </c>
      <c r="C899" s="6" t="str">
        <f t="shared" ref="C899" si="740">C898</f>
        <v xml:space="preserve">$ </v>
      </c>
      <c r="D899" s="6" t="s">
        <v>698</v>
      </c>
      <c r="E899" s="17"/>
      <c r="F899" s="17">
        <v>607</v>
      </c>
      <c r="G899" s="8">
        <v>3838.1983690280067</v>
      </c>
      <c r="H899" s="8">
        <v>22986.840115321251</v>
      </c>
      <c r="I899" s="8">
        <v>0</v>
      </c>
      <c r="J899" s="8">
        <v>16.90481054365738</v>
      </c>
      <c r="K899" s="8">
        <f t="shared" ref="K899" si="741">K897/$F899</f>
        <v>23003.74492586491</v>
      </c>
    </row>
    <row r="900" spans="1:11" s="19" customFormat="1" x14ac:dyDescent="0.2">
      <c r="A900" s="3" t="s">
        <v>7</v>
      </c>
      <c r="B900" s="3" t="s">
        <v>635</v>
      </c>
      <c r="C900" s="17" t="s">
        <v>200</v>
      </c>
      <c r="D900" s="2" t="s">
        <v>199</v>
      </c>
      <c r="E900" s="17"/>
      <c r="G900" s="18">
        <v>16.69737271313668</v>
      </c>
      <c r="H900" s="18">
        <v>100</v>
      </c>
      <c r="I900" s="18"/>
      <c r="J900" s="18"/>
      <c r="K900" s="18"/>
    </row>
    <row r="901" spans="1:11" x14ac:dyDescent="0.2">
      <c r="A901" s="3" t="s">
        <v>7</v>
      </c>
      <c r="B901" s="3" t="s">
        <v>635</v>
      </c>
      <c r="C901" s="6"/>
      <c r="D901" s="6"/>
      <c r="E901" s="17"/>
      <c r="G901" s="8"/>
      <c r="H901" s="8"/>
      <c r="I901" s="8"/>
      <c r="J901" s="8"/>
      <c r="K901" s="8"/>
    </row>
    <row r="902" spans="1:11" x14ac:dyDescent="0.2">
      <c r="A902" s="11" t="s">
        <v>48</v>
      </c>
      <c r="B902" s="11" t="s">
        <v>636</v>
      </c>
      <c r="C902" s="12"/>
      <c r="D902" s="7" t="s">
        <v>260</v>
      </c>
      <c r="E902" s="20" t="s">
        <v>259</v>
      </c>
      <c r="G902" s="13"/>
      <c r="H902" s="13"/>
      <c r="I902" s="13"/>
      <c r="J902" s="13"/>
      <c r="K902" s="13"/>
    </row>
    <row r="903" spans="1:11" s="16" customFormat="1" ht="15" x14ac:dyDescent="0.25">
      <c r="A903" s="3" t="s">
        <v>48</v>
      </c>
      <c r="B903" s="3" t="s">
        <v>636</v>
      </c>
      <c r="C903" s="14" t="s">
        <v>201</v>
      </c>
      <c r="D903" s="15" t="s">
        <v>202</v>
      </c>
      <c r="G903" s="1">
        <v>538916.53999999992</v>
      </c>
      <c r="H903" s="1">
        <v>3118516.94</v>
      </c>
      <c r="I903" s="1">
        <v>0</v>
      </c>
      <c r="J903" s="1">
        <v>0</v>
      </c>
      <c r="K903" s="1">
        <f t="shared" ref="K903" si="742">SUM(H903:J903)</f>
        <v>3118516.94</v>
      </c>
    </row>
    <row r="904" spans="1:11" x14ac:dyDescent="0.2">
      <c r="A904" s="3" t="s">
        <v>48</v>
      </c>
      <c r="B904" s="3" t="s">
        <v>636</v>
      </c>
      <c r="C904" s="6" t="s">
        <v>201</v>
      </c>
      <c r="D904" s="6" t="s">
        <v>697</v>
      </c>
      <c r="E904" s="17"/>
      <c r="F904" s="17">
        <v>87</v>
      </c>
      <c r="G904" s="8">
        <v>6194.4429885057461</v>
      </c>
      <c r="H904" s="8">
        <v>35845.022298850577</v>
      </c>
      <c r="I904" s="8">
        <v>0</v>
      </c>
      <c r="J904" s="8">
        <v>0</v>
      </c>
      <c r="K904" s="8">
        <f t="shared" ref="K904" si="743">K903/$F904</f>
        <v>35845.022298850577</v>
      </c>
    </row>
    <row r="905" spans="1:11" x14ac:dyDescent="0.2">
      <c r="A905" s="3" t="str">
        <f>A904</f>
        <v>2820</v>
      </c>
      <c r="B905" s="3" t="str">
        <f t="shared" ref="B905" si="744">B904</f>
        <v>SAN JSILVERTON 1</v>
      </c>
      <c r="C905" s="6" t="str">
        <f t="shared" ref="C905" si="745">C904</f>
        <v xml:space="preserve">$ </v>
      </c>
      <c r="D905" s="6" t="s">
        <v>698</v>
      </c>
      <c r="E905" s="17"/>
      <c r="F905" s="17">
        <v>87</v>
      </c>
      <c r="G905" s="8">
        <v>6194.4429885057461</v>
      </c>
      <c r="H905" s="8">
        <v>35845.022298850577</v>
      </c>
      <c r="I905" s="8">
        <v>0</v>
      </c>
      <c r="J905" s="8">
        <v>0</v>
      </c>
      <c r="K905" s="8">
        <f t="shared" ref="K905" si="746">K903/$F905</f>
        <v>35845.022298850577</v>
      </c>
    </row>
    <row r="906" spans="1:11" s="19" customFormat="1" x14ac:dyDescent="0.2">
      <c r="A906" s="3" t="s">
        <v>48</v>
      </c>
      <c r="B906" s="3" t="s">
        <v>636</v>
      </c>
      <c r="C906" s="17" t="s">
        <v>200</v>
      </c>
      <c r="D906" s="2" t="s">
        <v>199</v>
      </c>
      <c r="E906" s="17"/>
      <c r="G906" s="18">
        <v>17.281180457528635</v>
      </c>
      <c r="H906" s="18">
        <v>100</v>
      </c>
      <c r="I906" s="18"/>
      <c r="J906" s="18"/>
      <c r="K906" s="18"/>
    </row>
    <row r="907" spans="1:11" x14ac:dyDescent="0.2">
      <c r="A907" s="3" t="s">
        <v>48</v>
      </c>
      <c r="B907" s="3" t="s">
        <v>636</v>
      </c>
      <c r="C907" s="6"/>
      <c r="D907" s="6"/>
      <c r="E907" s="17"/>
      <c r="G907" s="8"/>
      <c r="H907" s="8"/>
      <c r="I907" s="8"/>
      <c r="J907" s="8"/>
      <c r="K907" s="8"/>
    </row>
    <row r="908" spans="1:11" x14ac:dyDescent="0.2">
      <c r="A908" s="11" t="s">
        <v>42</v>
      </c>
      <c r="B908" s="11" t="s">
        <v>637</v>
      </c>
      <c r="C908" s="12"/>
      <c r="D908" s="7" t="s">
        <v>257</v>
      </c>
      <c r="E908" s="20" t="s">
        <v>258</v>
      </c>
      <c r="G908" s="13"/>
      <c r="H908" s="13"/>
      <c r="I908" s="13"/>
      <c r="J908" s="13"/>
      <c r="K908" s="13"/>
    </row>
    <row r="909" spans="1:11" s="16" customFormat="1" ht="15" x14ac:dyDescent="0.25">
      <c r="A909" s="3" t="s">
        <v>42</v>
      </c>
      <c r="B909" s="3" t="s">
        <v>637</v>
      </c>
      <c r="C909" s="14" t="s">
        <v>201</v>
      </c>
      <c r="D909" s="15" t="s">
        <v>202</v>
      </c>
      <c r="G909" s="1">
        <v>1108898.2</v>
      </c>
      <c r="H909" s="1">
        <v>22977458.539999999</v>
      </c>
      <c r="I909" s="1">
        <v>0</v>
      </c>
      <c r="J909" s="1">
        <v>0</v>
      </c>
      <c r="K909" s="1">
        <f t="shared" ref="K909" si="747">SUM(H909:J909)</f>
        <v>22977458.539999999</v>
      </c>
    </row>
    <row r="910" spans="1:11" x14ac:dyDescent="0.2">
      <c r="A910" s="3" t="s">
        <v>42</v>
      </c>
      <c r="B910" s="3" t="s">
        <v>637</v>
      </c>
      <c r="C910" s="6" t="s">
        <v>201</v>
      </c>
      <c r="D910" s="6" t="s">
        <v>697</v>
      </c>
      <c r="E910" s="17"/>
      <c r="F910" s="17">
        <v>899.2</v>
      </c>
      <c r="G910" s="8">
        <v>1233.2052935943059</v>
      </c>
      <c r="H910" s="8">
        <v>25553.22346530249</v>
      </c>
      <c r="I910" s="8">
        <v>0</v>
      </c>
      <c r="J910" s="8">
        <v>0</v>
      </c>
      <c r="K910" s="8">
        <f t="shared" ref="K910" si="748">K909/$F910</f>
        <v>25553.22346530249</v>
      </c>
    </row>
    <row r="911" spans="1:11" x14ac:dyDescent="0.2">
      <c r="A911" s="3" t="str">
        <f>A910</f>
        <v>2830</v>
      </c>
      <c r="B911" s="3" t="str">
        <f t="shared" ref="B911" si="749">B910</f>
        <v>SAN MTELLURIDE R-</v>
      </c>
      <c r="C911" s="6" t="str">
        <f t="shared" ref="C911" si="750">C910</f>
        <v xml:space="preserve">$ </v>
      </c>
      <c r="D911" s="6" t="s">
        <v>698</v>
      </c>
      <c r="E911" s="17"/>
      <c r="F911" s="17">
        <v>895</v>
      </c>
      <c r="G911" s="8">
        <v>1238.9924022346368</v>
      </c>
      <c r="H911" s="8">
        <v>25673.138033519554</v>
      </c>
      <c r="I911" s="8">
        <v>0</v>
      </c>
      <c r="J911" s="8">
        <v>0</v>
      </c>
      <c r="K911" s="8">
        <f t="shared" ref="K911" si="751">K909/$F911</f>
        <v>25673.138033519554</v>
      </c>
    </row>
    <row r="912" spans="1:11" s="19" customFormat="1" x14ac:dyDescent="0.2">
      <c r="A912" s="3" t="s">
        <v>42</v>
      </c>
      <c r="B912" s="3" t="s">
        <v>637</v>
      </c>
      <c r="C912" s="17" t="s">
        <v>200</v>
      </c>
      <c r="D912" s="2" t="s">
        <v>199</v>
      </c>
      <c r="E912" s="17"/>
      <c r="G912" s="18">
        <v>4.826026333894105</v>
      </c>
      <c r="H912" s="18">
        <v>100</v>
      </c>
      <c r="I912" s="18"/>
      <c r="J912" s="18"/>
      <c r="K912" s="18"/>
    </row>
    <row r="913" spans="1:11" x14ac:dyDescent="0.2">
      <c r="A913" s="3" t="s">
        <v>42</v>
      </c>
      <c r="B913" s="3" t="s">
        <v>637</v>
      </c>
      <c r="C913" s="6"/>
      <c r="D913" s="6"/>
      <c r="E913" s="17"/>
      <c r="G913" s="8"/>
      <c r="H913" s="8"/>
      <c r="I913" s="8"/>
      <c r="J913" s="8"/>
      <c r="K913" s="8"/>
    </row>
    <row r="914" spans="1:11" x14ac:dyDescent="0.2">
      <c r="A914" s="11" t="s">
        <v>129</v>
      </c>
      <c r="B914" s="11" t="s">
        <v>638</v>
      </c>
      <c r="C914" s="12"/>
      <c r="D914" s="7" t="s">
        <v>257</v>
      </c>
      <c r="E914" s="20" t="s">
        <v>256</v>
      </c>
      <c r="G914" s="13"/>
      <c r="H914" s="13"/>
      <c r="I914" s="13"/>
      <c r="J914" s="13"/>
      <c r="K914" s="13"/>
    </row>
    <row r="915" spans="1:11" s="16" customFormat="1" ht="15" x14ac:dyDescent="0.25">
      <c r="A915" s="3" t="s">
        <v>129</v>
      </c>
      <c r="B915" s="3" t="s">
        <v>638</v>
      </c>
      <c r="C915" s="14" t="s">
        <v>201</v>
      </c>
      <c r="D915" s="15" t="s">
        <v>202</v>
      </c>
      <c r="G915" s="1">
        <v>182919</v>
      </c>
      <c r="H915" s="1">
        <v>4195709.34</v>
      </c>
      <c r="I915" s="1">
        <v>0</v>
      </c>
      <c r="J915" s="1">
        <v>0</v>
      </c>
      <c r="K915" s="1">
        <f t="shared" ref="K915" si="752">SUM(H915:J915)</f>
        <v>4195709.34</v>
      </c>
    </row>
    <row r="916" spans="1:11" x14ac:dyDescent="0.2">
      <c r="A916" s="3" t="s">
        <v>129</v>
      </c>
      <c r="B916" s="3" t="s">
        <v>638</v>
      </c>
      <c r="C916" s="6" t="s">
        <v>201</v>
      </c>
      <c r="D916" s="6" t="s">
        <v>697</v>
      </c>
      <c r="E916" s="17"/>
      <c r="F916" s="17">
        <v>180.9</v>
      </c>
      <c r="G916" s="8">
        <v>1011.1608623548922</v>
      </c>
      <c r="H916" s="8">
        <v>23193.528689883911</v>
      </c>
      <c r="I916" s="8">
        <v>0</v>
      </c>
      <c r="J916" s="8">
        <v>0</v>
      </c>
      <c r="K916" s="8">
        <f t="shared" ref="K916" si="753">K915/$F916</f>
        <v>23193.528689883911</v>
      </c>
    </row>
    <row r="917" spans="1:11" x14ac:dyDescent="0.2">
      <c r="A917" s="3" t="str">
        <f>A916</f>
        <v>2840</v>
      </c>
      <c r="B917" s="3" t="str">
        <f t="shared" ref="B917" si="754">B916</f>
        <v>SAN MNORWOOD R-2J</v>
      </c>
      <c r="C917" s="6" t="str">
        <f t="shared" ref="C917" si="755">C916</f>
        <v xml:space="preserve">$ </v>
      </c>
      <c r="D917" s="6" t="s">
        <v>698</v>
      </c>
      <c r="E917" s="17"/>
      <c r="F917" s="17">
        <v>189</v>
      </c>
      <c r="G917" s="8">
        <v>967.82539682539687</v>
      </c>
      <c r="H917" s="8">
        <v>22199.520317460316</v>
      </c>
      <c r="I917" s="8">
        <v>0</v>
      </c>
      <c r="J917" s="8">
        <v>0</v>
      </c>
      <c r="K917" s="8">
        <f t="shared" ref="K917" si="756">K915/$F917</f>
        <v>22199.520317460316</v>
      </c>
    </row>
    <row r="918" spans="1:11" s="19" customFormat="1" x14ac:dyDescent="0.2">
      <c r="A918" s="3" t="s">
        <v>129</v>
      </c>
      <c r="B918" s="3" t="s">
        <v>638</v>
      </c>
      <c r="C918" s="17" t="s">
        <v>200</v>
      </c>
      <c r="D918" s="2" t="s">
        <v>199</v>
      </c>
      <c r="E918" s="17"/>
      <c r="G918" s="18">
        <v>4.3596680603237399</v>
      </c>
      <c r="H918" s="18">
        <v>100</v>
      </c>
      <c r="I918" s="18"/>
      <c r="J918" s="18"/>
      <c r="K918" s="18"/>
    </row>
    <row r="919" spans="1:11" x14ac:dyDescent="0.2">
      <c r="A919" s="3" t="s">
        <v>129</v>
      </c>
      <c r="B919" s="3" t="s">
        <v>638</v>
      </c>
      <c r="C919" s="6"/>
      <c r="D919" s="6"/>
      <c r="E919" s="17"/>
      <c r="G919" s="8"/>
      <c r="H919" s="8"/>
      <c r="I919" s="8"/>
      <c r="J919" s="8"/>
      <c r="K919" s="8"/>
    </row>
    <row r="920" spans="1:11" x14ac:dyDescent="0.2">
      <c r="A920" s="11" t="s">
        <v>79</v>
      </c>
      <c r="B920" s="11" t="s">
        <v>639</v>
      </c>
      <c r="C920" s="12"/>
      <c r="D920" s="7" t="s">
        <v>254</v>
      </c>
      <c r="E920" s="20" t="s">
        <v>255</v>
      </c>
      <c r="G920" s="13"/>
      <c r="H920" s="13"/>
      <c r="I920" s="13"/>
      <c r="J920" s="13"/>
      <c r="K920" s="13"/>
    </row>
    <row r="921" spans="1:11" s="16" customFormat="1" ht="15" x14ac:dyDescent="0.25">
      <c r="A921" s="3" t="s">
        <v>79</v>
      </c>
      <c r="B921" s="3" t="s">
        <v>639</v>
      </c>
      <c r="C921" s="14" t="s">
        <v>201</v>
      </c>
      <c r="D921" s="15" t="s">
        <v>202</v>
      </c>
      <c r="G921" s="1">
        <v>1557234.9900000002</v>
      </c>
      <c r="H921" s="1">
        <v>31722644.009999994</v>
      </c>
      <c r="I921" s="1">
        <v>0</v>
      </c>
      <c r="J921" s="1">
        <v>0</v>
      </c>
      <c r="K921" s="1">
        <f t="shared" ref="K921" si="757">SUM(H921:J921)</f>
        <v>31722644.009999994</v>
      </c>
    </row>
    <row r="922" spans="1:11" x14ac:dyDescent="0.2">
      <c r="A922" s="3" t="s">
        <v>79</v>
      </c>
      <c r="B922" s="3" t="s">
        <v>639</v>
      </c>
      <c r="C922" s="6" t="s">
        <v>201</v>
      </c>
      <c r="D922" s="6" t="s">
        <v>697</v>
      </c>
      <c r="E922" s="17"/>
      <c r="F922" s="17">
        <v>606.6</v>
      </c>
      <c r="G922" s="8">
        <v>2567.1529673590508</v>
      </c>
      <c r="H922" s="8">
        <v>52295.819337289802</v>
      </c>
      <c r="I922" s="8">
        <v>0</v>
      </c>
      <c r="J922" s="8">
        <v>0</v>
      </c>
      <c r="K922" s="8">
        <f t="shared" ref="K922" si="758">K921/$F922</f>
        <v>52295.819337289802</v>
      </c>
    </row>
    <row r="923" spans="1:11" x14ac:dyDescent="0.2">
      <c r="A923" s="3" t="str">
        <f>A922</f>
        <v>2862</v>
      </c>
      <c r="B923" s="3" t="str">
        <f t="shared" ref="B923" si="759">B922</f>
        <v>SEDGWJULESBURG RE</v>
      </c>
      <c r="C923" s="6" t="str">
        <f t="shared" ref="C923" si="760">C922</f>
        <v xml:space="preserve">$ </v>
      </c>
      <c r="D923" s="6" t="s">
        <v>698</v>
      </c>
      <c r="E923" s="17"/>
      <c r="F923" s="17">
        <v>607</v>
      </c>
      <c r="G923" s="8">
        <v>2565.4612685337729</v>
      </c>
      <c r="H923" s="8">
        <v>52261.35751235584</v>
      </c>
      <c r="I923" s="8">
        <v>0</v>
      </c>
      <c r="J923" s="8">
        <v>0</v>
      </c>
      <c r="K923" s="8">
        <f t="shared" ref="K923" si="761">K921/$F923</f>
        <v>52261.35751235584</v>
      </c>
    </row>
    <row r="924" spans="1:11" s="19" customFormat="1" x14ac:dyDescent="0.2">
      <c r="A924" s="3" t="s">
        <v>79</v>
      </c>
      <c r="B924" s="3" t="s">
        <v>639</v>
      </c>
      <c r="C924" s="17" t="s">
        <v>200</v>
      </c>
      <c r="D924" s="2" t="s">
        <v>199</v>
      </c>
      <c r="E924" s="17"/>
      <c r="G924" s="18">
        <v>4.9089066772275025</v>
      </c>
      <c r="H924" s="18">
        <v>100</v>
      </c>
      <c r="I924" s="18"/>
      <c r="J924" s="18"/>
      <c r="K924" s="18"/>
    </row>
    <row r="925" spans="1:11" x14ac:dyDescent="0.2">
      <c r="A925" s="3" t="s">
        <v>79</v>
      </c>
      <c r="B925" s="3" t="s">
        <v>639</v>
      </c>
      <c r="C925" s="6"/>
      <c r="D925" s="6"/>
      <c r="E925" s="17"/>
      <c r="G925" s="8"/>
      <c r="H925" s="8"/>
      <c r="I925" s="8"/>
      <c r="J925" s="8"/>
      <c r="K925" s="8"/>
    </row>
    <row r="926" spans="1:11" x14ac:dyDescent="0.2">
      <c r="A926" s="11" t="s">
        <v>138</v>
      </c>
      <c r="B926" s="11" t="s">
        <v>640</v>
      </c>
      <c r="C926" s="12"/>
      <c r="D926" s="7" t="s">
        <v>254</v>
      </c>
      <c r="E926" s="20" t="s">
        <v>713</v>
      </c>
      <c r="G926" s="13"/>
      <c r="H926" s="13"/>
      <c r="I926" s="13"/>
      <c r="J926" s="13"/>
      <c r="K926" s="13"/>
    </row>
    <row r="927" spans="1:11" s="16" customFormat="1" ht="15" x14ac:dyDescent="0.25">
      <c r="A927" s="3" t="s">
        <v>138</v>
      </c>
      <c r="B927" s="3" t="s">
        <v>640</v>
      </c>
      <c r="C927" s="14" t="s">
        <v>201</v>
      </c>
      <c r="D927" s="15" t="s">
        <v>202</v>
      </c>
      <c r="G927" s="1">
        <v>290063.79999999993</v>
      </c>
      <c r="H927" s="1">
        <v>3697982.48</v>
      </c>
      <c r="I927" s="1">
        <v>0</v>
      </c>
      <c r="J927" s="1">
        <v>0</v>
      </c>
      <c r="K927" s="1">
        <f t="shared" ref="K927" si="762">SUM(H927:J927)</f>
        <v>3697982.48</v>
      </c>
    </row>
    <row r="928" spans="1:11" x14ac:dyDescent="0.2">
      <c r="A928" s="3" t="s">
        <v>138</v>
      </c>
      <c r="B928" s="3" t="s">
        <v>640</v>
      </c>
      <c r="C928" s="6" t="s">
        <v>201</v>
      </c>
      <c r="D928" s="6" t="s">
        <v>697</v>
      </c>
      <c r="E928" s="17"/>
      <c r="F928" s="17">
        <v>137.4</v>
      </c>
      <c r="G928" s="8">
        <v>2111.0902474526924</v>
      </c>
      <c r="H928" s="8">
        <v>26913.991848617174</v>
      </c>
      <c r="I928" s="8">
        <v>0</v>
      </c>
      <c r="J928" s="8">
        <v>0</v>
      </c>
      <c r="K928" s="8">
        <f t="shared" ref="K928" si="763">K927/$F928</f>
        <v>26913.991848617174</v>
      </c>
    </row>
    <row r="929" spans="1:11" x14ac:dyDescent="0.2">
      <c r="A929" s="3" t="str">
        <f>A928</f>
        <v>2865</v>
      </c>
      <c r="B929" s="3" t="str">
        <f t="shared" ref="B929" si="764">B928</f>
        <v>SEDGWPLATTE VALLE</v>
      </c>
      <c r="C929" s="6" t="str">
        <f t="shared" ref="C929" si="765">C928</f>
        <v xml:space="preserve">$ </v>
      </c>
      <c r="D929" s="6" t="s">
        <v>698</v>
      </c>
      <c r="E929" s="17"/>
      <c r="F929" s="17">
        <v>113</v>
      </c>
      <c r="G929" s="8">
        <v>2566.9362831858402</v>
      </c>
      <c r="H929" s="8">
        <v>32725.508672566371</v>
      </c>
      <c r="I929" s="8">
        <v>0</v>
      </c>
      <c r="J929" s="8">
        <v>0</v>
      </c>
      <c r="K929" s="8">
        <f t="shared" ref="K929" si="766">K927/$F929</f>
        <v>32725.508672566371</v>
      </c>
    </row>
    <row r="930" spans="1:11" s="19" customFormat="1" x14ac:dyDescent="0.2">
      <c r="A930" s="3" t="s">
        <v>138</v>
      </c>
      <c r="B930" s="3" t="s">
        <v>640</v>
      </c>
      <c r="C930" s="17" t="s">
        <v>200</v>
      </c>
      <c r="D930" s="2" t="s">
        <v>199</v>
      </c>
      <c r="E930" s="17"/>
      <c r="G930" s="18">
        <v>7.843839216891042</v>
      </c>
      <c r="H930" s="18">
        <v>100</v>
      </c>
      <c r="I930" s="18"/>
      <c r="J930" s="18"/>
      <c r="K930" s="18"/>
    </row>
    <row r="931" spans="1:11" x14ac:dyDescent="0.2">
      <c r="A931" s="3" t="s">
        <v>138</v>
      </c>
      <c r="B931" s="3" t="s">
        <v>640</v>
      </c>
      <c r="C931" s="6"/>
      <c r="D931" s="6"/>
      <c r="E931" s="17"/>
      <c r="G931" s="8"/>
      <c r="H931" s="8"/>
      <c r="I931" s="8"/>
      <c r="J931" s="8"/>
      <c r="K931" s="8"/>
    </row>
    <row r="932" spans="1:11" x14ac:dyDescent="0.2">
      <c r="A932" s="11" t="s">
        <v>18</v>
      </c>
      <c r="B932" s="11" t="s">
        <v>641</v>
      </c>
      <c r="C932" s="12"/>
      <c r="D932" s="7" t="s">
        <v>253</v>
      </c>
      <c r="E932" s="20" t="s">
        <v>252</v>
      </c>
      <c r="G932" s="13"/>
      <c r="H932" s="13"/>
      <c r="I932" s="13"/>
      <c r="J932" s="13"/>
      <c r="K932" s="13"/>
    </row>
    <row r="933" spans="1:11" s="16" customFormat="1" ht="15" x14ac:dyDescent="0.25">
      <c r="A933" s="3" t="s">
        <v>18</v>
      </c>
      <c r="B933" s="3" t="s">
        <v>641</v>
      </c>
      <c r="C933" s="14" t="s">
        <v>201</v>
      </c>
      <c r="D933" s="15" t="s">
        <v>202</v>
      </c>
      <c r="G933" s="1">
        <v>4215143.1900000004</v>
      </c>
      <c r="H933" s="1">
        <v>68489128.13000001</v>
      </c>
      <c r="I933" s="1">
        <v>0</v>
      </c>
      <c r="J933" s="1">
        <v>0</v>
      </c>
      <c r="K933" s="1">
        <f t="shared" ref="K933" si="767">SUM(H933:J933)</f>
        <v>68489128.13000001</v>
      </c>
    </row>
    <row r="934" spans="1:11" x14ac:dyDescent="0.2">
      <c r="A934" s="3" t="s">
        <v>18</v>
      </c>
      <c r="B934" s="3" t="s">
        <v>641</v>
      </c>
      <c r="C934" s="6" t="s">
        <v>201</v>
      </c>
      <c r="D934" s="6" t="s">
        <v>697</v>
      </c>
      <c r="E934" s="17"/>
      <c r="F934" s="17">
        <v>3549.5</v>
      </c>
      <c r="G934" s="8">
        <v>1187.5315368361742</v>
      </c>
      <c r="H934" s="8">
        <v>19295.42981546697</v>
      </c>
      <c r="I934" s="8">
        <v>0</v>
      </c>
      <c r="J934" s="8">
        <v>0</v>
      </c>
      <c r="K934" s="8">
        <f t="shared" ref="K934" si="768">K933/$F934</f>
        <v>19295.42981546697</v>
      </c>
    </row>
    <row r="935" spans="1:11" x14ac:dyDescent="0.2">
      <c r="A935" s="3" t="str">
        <f>A934</f>
        <v>3000</v>
      </c>
      <c r="B935" s="3" t="str">
        <f t="shared" ref="B935" si="769">B934</f>
        <v>SUMMISUMMIT RE-1</v>
      </c>
      <c r="C935" s="6" t="str">
        <f t="shared" ref="C935" si="770">C934</f>
        <v xml:space="preserve">$ </v>
      </c>
      <c r="D935" s="6" t="s">
        <v>698</v>
      </c>
      <c r="E935" s="17"/>
      <c r="F935" s="17">
        <v>3633</v>
      </c>
      <c r="G935" s="8">
        <v>1160.2375970272503</v>
      </c>
      <c r="H935" s="8">
        <v>18851.948287916326</v>
      </c>
      <c r="I935" s="8">
        <v>0</v>
      </c>
      <c r="J935" s="8">
        <v>0</v>
      </c>
      <c r="K935" s="8">
        <f t="shared" ref="K935" si="771">K933/$F935</f>
        <v>18851.948287916326</v>
      </c>
    </row>
    <row r="936" spans="1:11" s="19" customFormat="1" x14ac:dyDescent="0.2">
      <c r="A936" s="3" t="s">
        <v>18</v>
      </c>
      <c r="B936" s="3" t="s">
        <v>641</v>
      </c>
      <c r="C936" s="17" t="s">
        <v>200</v>
      </c>
      <c r="D936" s="2" t="s">
        <v>199</v>
      </c>
      <c r="E936" s="17"/>
      <c r="G936" s="18">
        <v>6.1544705051569473</v>
      </c>
      <c r="H936" s="18">
        <v>100</v>
      </c>
      <c r="I936" s="18"/>
      <c r="J936" s="18"/>
      <c r="K936" s="18"/>
    </row>
    <row r="937" spans="1:11" x14ac:dyDescent="0.2">
      <c r="A937" s="3" t="s">
        <v>18</v>
      </c>
      <c r="B937" s="3" t="s">
        <v>641</v>
      </c>
      <c r="C937" s="6"/>
      <c r="D937" s="6"/>
      <c r="E937" s="17"/>
      <c r="G937" s="8"/>
      <c r="H937" s="8"/>
      <c r="I937" s="8"/>
      <c r="J937" s="8"/>
      <c r="K937" s="8"/>
    </row>
    <row r="938" spans="1:11" x14ac:dyDescent="0.2">
      <c r="A938" s="11" t="s">
        <v>81</v>
      </c>
      <c r="B938" s="11" t="s">
        <v>642</v>
      </c>
      <c r="C938" s="12"/>
      <c r="D938" s="7" t="s">
        <v>250</v>
      </c>
      <c r="E938" s="20" t="s">
        <v>251</v>
      </c>
      <c r="G938" s="13"/>
      <c r="H938" s="13"/>
      <c r="I938" s="13"/>
      <c r="J938" s="13"/>
      <c r="K938" s="13"/>
    </row>
    <row r="939" spans="1:11" s="16" customFormat="1" ht="15" x14ac:dyDescent="0.25">
      <c r="A939" s="3" t="s">
        <v>81</v>
      </c>
      <c r="B939" s="3" t="s">
        <v>642</v>
      </c>
      <c r="C939" s="14" t="s">
        <v>201</v>
      </c>
      <c r="D939" s="15" t="s">
        <v>202</v>
      </c>
      <c r="G939" s="1">
        <v>3118773.0199999996</v>
      </c>
      <c r="H939" s="1">
        <v>10476668.439999998</v>
      </c>
      <c r="I939" s="1">
        <v>0</v>
      </c>
      <c r="J939" s="1">
        <v>2592544</v>
      </c>
      <c r="K939" s="1">
        <f t="shared" ref="K939" si="772">SUM(H939:J939)</f>
        <v>13069212.439999998</v>
      </c>
    </row>
    <row r="940" spans="1:11" x14ac:dyDescent="0.2">
      <c r="A940" s="3" t="s">
        <v>81</v>
      </c>
      <c r="B940" s="3" t="s">
        <v>642</v>
      </c>
      <c r="C940" s="6" t="s">
        <v>201</v>
      </c>
      <c r="D940" s="6" t="s">
        <v>697</v>
      </c>
      <c r="E940" s="17"/>
      <c r="F940" s="17">
        <v>334.9</v>
      </c>
      <c r="G940" s="8">
        <v>9312.5500746491489</v>
      </c>
      <c r="H940" s="8">
        <v>31282.975335921165</v>
      </c>
      <c r="I940" s="8">
        <v>0</v>
      </c>
      <c r="J940" s="8">
        <v>7741.2481337712752</v>
      </c>
      <c r="K940" s="8">
        <f t="shared" ref="K940" si="773">K939/$F940</f>
        <v>39024.223469692442</v>
      </c>
    </row>
    <row r="941" spans="1:11" x14ac:dyDescent="0.2">
      <c r="A941" s="3" t="str">
        <f>A940</f>
        <v>3010</v>
      </c>
      <c r="B941" s="3" t="str">
        <f t="shared" ref="B941" si="774">B940</f>
        <v>TELLECRIPPLE CREE</v>
      </c>
      <c r="C941" s="6" t="str">
        <f t="shared" ref="C941" si="775">C940</f>
        <v xml:space="preserve">$ </v>
      </c>
      <c r="D941" s="6" t="s">
        <v>698</v>
      </c>
      <c r="E941" s="17"/>
      <c r="F941" s="17">
        <v>313</v>
      </c>
      <c r="G941" s="8">
        <v>9964.1310543130985</v>
      </c>
      <c r="H941" s="8">
        <v>33471.784153354623</v>
      </c>
      <c r="I941" s="8">
        <v>0</v>
      </c>
      <c r="J941" s="8">
        <v>8282.8881789137376</v>
      </c>
      <c r="K941" s="8">
        <f t="shared" ref="K941" si="776">K939/$F941</f>
        <v>41754.672332268361</v>
      </c>
    </row>
    <row r="942" spans="1:11" s="19" customFormat="1" x14ac:dyDescent="0.2">
      <c r="A942" s="3" t="s">
        <v>81</v>
      </c>
      <c r="B942" s="3" t="s">
        <v>642</v>
      </c>
      <c r="C942" s="17" t="s">
        <v>200</v>
      </c>
      <c r="D942" s="2" t="s">
        <v>199</v>
      </c>
      <c r="E942" s="17"/>
      <c r="G942" s="18">
        <v>29.768747936056666</v>
      </c>
      <c r="H942" s="18">
        <v>100</v>
      </c>
      <c r="I942" s="18"/>
      <c r="J942" s="18"/>
      <c r="K942" s="18"/>
    </row>
    <row r="943" spans="1:11" x14ac:dyDescent="0.2">
      <c r="A943" s="3" t="s">
        <v>81</v>
      </c>
      <c r="B943" s="3" t="s">
        <v>642</v>
      </c>
      <c r="C943" s="6"/>
      <c r="D943" s="6"/>
      <c r="E943" s="17"/>
      <c r="G943" s="8"/>
      <c r="H943" s="8"/>
      <c r="I943" s="8"/>
      <c r="J943" s="8"/>
      <c r="K943" s="8"/>
    </row>
    <row r="944" spans="1:11" x14ac:dyDescent="0.2">
      <c r="A944" s="11" t="s">
        <v>176</v>
      </c>
      <c r="B944" s="11" t="s">
        <v>643</v>
      </c>
      <c r="C944" s="12"/>
      <c r="D944" s="7" t="s">
        <v>250</v>
      </c>
      <c r="E944" s="20" t="s">
        <v>249</v>
      </c>
      <c r="G944" s="13"/>
      <c r="H944" s="13"/>
      <c r="I944" s="13"/>
      <c r="J944" s="13"/>
      <c r="K944" s="13"/>
    </row>
    <row r="945" spans="1:11" s="16" customFormat="1" ht="15" x14ac:dyDescent="0.25">
      <c r="A945" s="3" t="s">
        <v>176</v>
      </c>
      <c r="B945" s="3" t="s">
        <v>643</v>
      </c>
      <c r="C945" s="14" t="s">
        <v>201</v>
      </c>
      <c r="D945" s="15" t="s">
        <v>202</v>
      </c>
      <c r="G945" s="1">
        <v>2773289.18</v>
      </c>
      <c r="H945" s="1">
        <v>33256912.18</v>
      </c>
      <c r="I945" s="1">
        <v>0</v>
      </c>
      <c r="J945" s="1">
        <v>0</v>
      </c>
      <c r="K945" s="1">
        <f t="shared" ref="K945" si="777">SUM(H945:J945)</f>
        <v>33256912.18</v>
      </c>
    </row>
    <row r="946" spans="1:11" x14ac:dyDescent="0.2">
      <c r="A946" s="3" t="s">
        <v>176</v>
      </c>
      <c r="B946" s="3" t="s">
        <v>643</v>
      </c>
      <c r="C946" s="6" t="s">
        <v>201</v>
      </c>
      <c r="D946" s="6" t="s">
        <v>697</v>
      </c>
      <c r="E946" s="17"/>
      <c r="F946" s="17">
        <v>2265.6</v>
      </c>
      <c r="G946" s="8">
        <v>1224.0859728107346</v>
      </c>
      <c r="H946" s="8">
        <v>14679.074938206215</v>
      </c>
      <c r="I946" s="8">
        <v>0</v>
      </c>
      <c r="J946" s="8">
        <v>0</v>
      </c>
      <c r="K946" s="8">
        <f t="shared" ref="K946" si="778">K945/$F946</f>
        <v>14679.074938206215</v>
      </c>
    </row>
    <row r="947" spans="1:11" x14ac:dyDescent="0.2">
      <c r="A947" s="3" t="str">
        <f>A946</f>
        <v>3020</v>
      </c>
      <c r="B947" s="3" t="str">
        <f t="shared" ref="B947" si="779">B946</f>
        <v>TELLEWOODLAND PAR</v>
      </c>
      <c r="C947" s="6" t="str">
        <f t="shared" ref="C947" si="780">C946</f>
        <v xml:space="preserve">$ </v>
      </c>
      <c r="D947" s="6" t="s">
        <v>698</v>
      </c>
      <c r="E947" s="17"/>
      <c r="F947" s="17">
        <v>2122</v>
      </c>
      <c r="G947" s="8">
        <v>1306.9223279924599</v>
      </c>
      <c r="H947" s="8">
        <v>15672.437408105561</v>
      </c>
      <c r="I947" s="8">
        <v>0</v>
      </c>
      <c r="J947" s="8">
        <v>0</v>
      </c>
      <c r="K947" s="8">
        <f t="shared" ref="K947" si="781">K945/$F947</f>
        <v>15672.437408105561</v>
      </c>
    </row>
    <row r="948" spans="1:11" s="19" customFormat="1" x14ac:dyDescent="0.2">
      <c r="A948" s="3" t="s">
        <v>176</v>
      </c>
      <c r="B948" s="3" t="s">
        <v>643</v>
      </c>
      <c r="C948" s="17" t="s">
        <v>200</v>
      </c>
      <c r="D948" s="2" t="s">
        <v>199</v>
      </c>
      <c r="E948" s="17"/>
      <c r="G948" s="18">
        <v>8.338985787344976</v>
      </c>
      <c r="H948" s="18">
        <v>100</v>
      </c>
      <c r="I948" s="18"/>
      <c r="J948" s="18"/>
      <c r="K948" s="18"/>
    </row>
    <row r="949" spans="1:11" x14ac:dyDescent="0.2">
      <c r="A949" s="3" t="s">
        <v>176</v>
      </c>
      <c r="B949" s="3" t="s">
        <v>643</v>
      </c>
      <c r="C949" s="6"/>
      <c r="D949" s="6"/>
      <c r="E949" s="17"/>
      <c r="G949" s="8"/>
      <c r="H949" s="8"/>
      <c r="I949" s="8"/>
      <c r="J949" s="8"/>
      <c r="K949" s="8"/>
    </row>
    <row r="950" spans="1:11" x14ac:dyDescent="0.2">
      <c r="A950" s="11" t="s">
        <v>162</v>
      </c>
      <c r="B950" s="11" t="s">
        <v>644</v>
      </c>
      <c r="C950" s="12"/>
      <c r="D950" s="7" t="s">
        <v>244</v>
      </c>
      <c r="E950" s="20" t="s">
        <v>248</v>
      </c>
      <c r="G950" s="13"/>
      <c r="H950" s="13"/>
      <c r="I950" s="13"/>
      <c r="J950" s="13"/>
      <c r="K950" s="13"/>
    </row>
    <row r="951" spans="1:11" s="16" customFormat="1" ht="15" x14ac:dyDescent="0.25">
      <c r="A951" s="3" t="s">
        <v>162</v>
      </c>
      <c r="B951" s="3" t="s">
        <v>644</v>
      </c>
      <c r="C951" s="14" t="s">
        <v>201</v>
      </c>
      <c r="D951" s="15" t="s">
        <v>202</v>
      </c>
      <c r="G951" s="1">
        <v>569259.67000000004</v>
      </c>
      <c r="H951" s="1">
        <v>8280454.7699999996</v>
      </c>
      <c r="I951" s="1">
        <v>0</v>
      </c>
      <c r="J951" s="1">
        <v>75411</v>
      </c>
      <c r="K951" s="1">
        <f t="shared" ref="K951" si="782">SUM(H951:J951)</f>
        <v>8355865.7699999996</v>
      </c>
    </row>
    <row r="952" spans="1:11" x14ac:dyDescent="0.2">
      <c r="A952" s="3" t="s">
        <v>162</v>
      </c>
      <c r="B952" s="3" t="s">
        <v>644</v>
      </c>
      <c r="C952" s="6" t="s">
        <v>201</v>
      </c>
      <c r="D952" s="6" t="s">
        <v>697</v>
      </c>
      <c r="E952" s="17"/>
      <c r="F952" s="17">
        <v>434</v>
      </c>
      <c r="G952" s="8">
        <v>1311.6582258064518</v>
      </c>
      <c r="H952" s="8">
        <v>19079.388870967741</v>
      </c>
      <c r="I952" s="8">
        <v>0</v>
      </c>
      <c r="J952" s="8">
        <v>173.75806451612902</v>
      </c>
      <c r="K952" s="8">
        <f t="shared" ref="K952" si="783">K951/$F952</f>
        <v>19253.14693548387</v>
      </c>
    </row>
    <row r="953" spans="1:11" x14ac:dyDescent="0.2">
      <c r="A953" s="3" t="str">
        <f>A952</f>
        <v>3030</v>
      </c>
      <c r="B953" s="3" t="str">
        <f t="shared" ref="B953" si="784">B952</f>
        <v>WASHIAKRON R-1</v>
      </c>
      <c r="C953" s="6" t="str">
        <f t="shared" ref="C953" si="785">C952</f>
        <v xml:space="preserve">$ </v>
      </c>
      <c r="D953" s="6" t="s">
        <v>698</v>
      </c>
      <c r="E953" s="17"/>
      <c r="F953" s="17">
        <v>427</v>
      </c>
      <c r="G953" s="8">
        <v>1333.1608196721313</v>
      </c>
      <c r="H953" s="8">
        <v>19392.165737704916</v>
      </c>
      <c r="I953" s="8">
        <v>0</v>
      </c>
      <c r="J953" s="8">
        <v>176.60655737704917</v>
      </c>
      <c r="K953" s="8">
        <f t="shared" ref="K953" si="786">K951/$F953</f>
        <v>19568.772295081966</v>
      </c>
    </row>
    <row r="954" spans="1:11" s="19" customFormat="1" x14ac:dyDescent="0.2">
      <c r="A954" s="3" t="s">
        <v>162</v>
      </c>
      <c r="B954" s="3" t="s">
        <v>644</v>
      </c>
      <c r="C954" s="17" t="s">
        <v>200</v>
      </c>
      <c r="D954" s="2" t="s">
        <v>199</v>
      </c>
      <c r="E954" s="17"/>
      <c r="G954" s="18">
        <v>6.8747391998616045</v>
      </c>
      <c r="H954" s="18">
        <v>100</v>
      </c>
      <c r="I954" s="18"/>
      <c r="J954" s="18"/>
      <c r="K954" s="18"/>
    </row>
    <row r="955" spans="1:11" x14ac:dyDescent="0.2">
      <c r="A955" s="3" t="s">
        <v>162</v>
      </c>
      <c r="B955" s="3" t="s">
        <v>644</v>
      </c>
      <c r="C955" s="6"/>
      <c r="D955" s="6"/>
      <c r="E955" s="17"/>
      <c r="G955" s="8"/>
      <c r="H955" s="8"/>
      <c r="I955" s="8"/>
      <c r="J955" s="8"/>
      <c r="K955" s="8"/>
    </row>
    <row r="956" spans="1:11" x14ac:dyDescent="0.2">
      <c r="A956" s="11" t="s">
        <v>92</v>
      </c>
      <c r="B956" s="11" t="s">
        <v>645</v>
      </c>
      <c r="C956" s="12"/>
      <c r="D956" s="7" t="s">
        <v>244</v>
      </c>
      <c r="E956" s="20" t="s">
        <v>247</v>
      </c>
      <c r="G956" s="13"/>
      <c r="H956" s="13"/>
      <c r="I956" s="13"/>
      <c r="J956" s="13"/>
      <c r="K956" s="13"/>
    </row>
    <row r="957" spans="1:11" s="16" customFormat="1" ht="15" x14ac:dyDescent="0.25">
      <c r="A957" s="3" t="s">
        <v>92</v>
      </c>
      <c r="B957" s="3" t="s">
        <v>645</v>
      </c>
      <c r="C957" s="14" t="s">
        <v>201</v>
      </c>
      <c r="D957" s="15" t="s">
        <v>202</v>
      </c>
      <c r="G957" s="1">
        <v>301013.45999999996</v>
      </c>
      <c r="H957" s="1">
        <v>2995924.8499999996</v>
      </c>
      <c r="I957" s="1">
        <v>0</v>
      </c>
      <c r="J957" s="1">
        <v>0</v>
      </c>
      <c r="K957" s="1">
        <f t="shared" ref="K957" si="787">SUM(H957:J957)</f>
        <v>2995924.8499999996</v>
      </c>
    </row>
    <row r="958" spans="1:11" x14ac:dyDescent="0.2">
      <c r="A958" s="3" t="s">
        <v>92</v>
      </c>
      <c r="B958" s="3" t="s">
        <v>645</v>
      </c>
      <c r="C958" s="6" t="s">
        <v>201</v>
      </c>
      <c r="D958" s="6" t="s">
        <v>697</v>
      </c>
      <c r="E958" s="17"/>
      <c r="F958" s="17">
        <v>94.6</v>
      </c>
      <c r="G958" s="8">
        <v>3181.960465116279</v>
      </c>
      <c r="H958" s="8">
        <v>31669.395877378432</v>
      </c>
      <c r="I958" s="8">
        <v>0</v>
      </c>
      <c r="J958" s="8">
        <v>0</v>
      </c>
      <c r="K958" s="8">
        <f t="shared" ref="K958" si="788">K957/$F958</f>
        <v>31669.395877378432</v>
      </c>
    </row>
    <row r="959" spans="1:11" x14ac:dyDescent="0.2">
      <c r="A959" s="3" t="str">
        <f>A958</f>
        <v>3040</v>
      </c>
      <c r="B959" s="3" t="str">
        <f t="shared" ref="B959" si="789">B958</f>
        <v>WASHIARICKAREE R-</v>
      </c>
      <c r="C959" s="6" t="str">
        <f t="shared" ref="C959" si="790">C958</f>
        <v xml:space="preserve">$ </v>
      </c>
      <c r="D959" s="6" t="s">
        <v>698</v>
      </c>
      <c r="E959" s="17"/>
      <c r="F959" s="17">
        <v>101</v>
      </c>
      <c r="G959" s="8">
        <v>2980.3312871287126</v>
      </c>
      <c r="H959" s="8">
        <v>29662.622277227718</v>
      </c>
      <c r="I959" s="8">
        <v>0</v>
      </c>
      <c r="J959" s="8">
        <v>0</v>
      </c>
      <c r="K959" s="8">
        <f t="shared" ref="K959" si="791">K957/$F959</f>
        <v>29662.622277227718</v>
      </c>
    </row>
    <row r="960" spans="1:11" s="19" customFormat="1" x14ac:dyDescent="0.2">
      <c r="A960" s="3" t="s">
        <v>92</v>
      </c>
      <c r="B960" s="3" t="s">
        <v>645</v>
      </c>
      <c r="C960" s="17" t="s">
        <v>200</v>
      </c>
      <c r="D960" s="2" t="s">
        <v>199</v>
      </c>
      <c r="E960" s="17"/>
      <c r="G960" s="18">
        <v>10.047430261810472</v>
      </c>
      <c r="H960" s="18">
        <v>100</v>
      </c>
      <c r="I960" s="18"/>
      <c r="J960" s="18"/>
      <c r="K960" s="18"/>
    </row>
    <row r="961" spans="1:11" x14ac:dyDescent="0.2">
      <c r="A961" s="3" t="s">
        <v>92</v>
      </c>
      <c r="B961" s="3" t="s">
        <v>645</v>
      </c>
      <c r="C961" s="6"/>
      <c r="D961" s="6"/>
      <c r="E961" s="17"/>
      <c r="G961" s="8"/>
      <c r="H961" s="8"/>
      <c r="I961" s="8"/>
      <c r="J961" s="8"/>
      <c r="K961" s="8"/>
    </row>
    <row r="962" spans="1:11" x14ac:dyDescent="0.2">
      <c r="A962" s="11" t="s">
        <v>194</v>
      </c>
      <c r="B962" s="11" t="s">
        <v>646</v>
      </c>
      <c r="C962" s="12"/>
      <c r="D962" s="7" t="s">
        <v>244</v>
      </c>
      <c r="E962" s="20" t="s">
        <v>246</v>
      </c>
      <c r="G962" s="13"/>
      <c r="H962" s="13"/>
      <c r="I962" s="13"/>
      <c r="J962" s="13"/>
      <c r="K962" s="13"/>
    </row>
    <row r="963" spans="1:11" s="16" customFormat="1" ht="15" x14ac:dyDescent="0.25">
      <c r="A963" s="3" t="s">
        <v>194</v>
      </c>
      <c r="B963" s="3" t="s">
        <v>646</v>
      </c>
      <c r="C963" s="14" t="s">
        <v>201</v>
      </c>
      <c r="D963" s="15" t="s">
        <v>202</v>
      </c>
      <c r="G963" s="1">
        <v>297640.45999999996</v>
      </c>
      <c r="H963" s="1">
        <v>4392667.8599999994</v>
      </c>
      <c r="I963" s="1">
        <v>0</v>
      </c>
      <c r="J963" s="1">
        <v>0</v>
      </c>
      <c r="K963" s="1">
        <f t="shared" ref="K963" si="792">SUM(H963:J963)</f>
        <v>4392667.8599999994</v>
      </c>
    </row>
    <row r="964" spans="1:11" x14ac:dyDescent="0.2">
      <c r="A964" s="3" t="s">
        <v>194</v>
      </c>
      <c r="B964" s="3" t="s">
        <v>646</v>
      </c>
      <c r="C964" s="6" t="s">
        <v>201</v>
      </c>
      <c r="D964" s="6" t="s">
        <v>697</v>
      </c>
      <c r="E964" s="17"/>
      <c r="F964" s="17">
        <v>210.7</v>
      </c>
      <c r="G964" s="8">
        <v>1412.6267679164689</v>
      </c>
      <c r="H964" s="8">
        <v>20847.97275747508</v>
      </c>
      <c r="I964" s="8">
        <v>0</v>
      </c>
      <c r="J964" s="8">
        <v>0</v>
      </c>
      <c r="K964" s="8">
        <f t="shared" ref="K964" si="793">K963/$F964</f>
        <v>20847.97275747508</v>
      </c>
    </row>
    <row r="965" spans="1:11" x14ac:dyDescent="0.2">
      <c r="A965" s="3" t="str">
        <f>A964</f>
        <v>3050</v>
      </c>
      <c r="B965" s="3" t="str">
        <f t="shared" ref="B965" si="794">B964</f>
        <v>WASHIOTIS R-3</v>
      </c>
      <c r="C965" s="6" t="str">
        <f t="shared" ref="C965" si="795">C964</f>
        <v xml:space="preserve">$ </v>
      </c>
      <c r="D965" s="6" t="s">
        <v>698</v>
      </c>
      <c r="E965" s="17"/>
      <c r="F965" s="17">
        <v>201</v>
      </c>
      <c r="G965" s="8">
        <v>1480.7983084577113</v>
      </c>
      <c r="H965" s="8">
        <v>21854.068955223876</v>
      </c>
      <c r="I965" s="8">
        <v>0</v>
      </c>
      <c r="J965" s="8">
        <v>0</v>
      </c>
      <c r="K965" s="8">
        <f t="shared" ref="K965" si="796">K963/$F965</f>
        <v>21854.068955223876</v>
      </c>
    </row>
    <row r="966" spans="1:11" s="19" customFormat="1" x14ac:dyDescent="0.2">
      <c r="A966" s="3" t="s">
        <v>194</v>
      </c>
      <c r="B966" s="3" t="s">
        <v>646</v>
      </c>
      <c r="C966" s="17" t="s">
        <v>200</v>
      </c>
      <c r="D966" s="2" t="s">
        <v>199</v>
      </c>
      <c r="E966" s="17"/>
      <c r="G966" s="18">
        <v>6.7758471499823347</v>
      </c>
      <c r="H966" s="18">
        <v>100</v>
      </c>
      <c r="I966" s="18"/>
      <c r="J966" s="18"/>
      <c r="K966" s="18"/>
    </row>
    <row r="967" spans="1:11" x14ac:dyDescent="0.2">
      <c r="A967" s="3" t="s">
        <v>194</v>
      </c>
      <c r="B967" s="3" t="s">
        <v>646</v>
      </c>
      <c r="C967" s="6"/>
      <c r="D967" s="6"/>
      <c r="E967" s="17"/>
      <c r="G967" s="8"/>
      <c r="H967" s="8"/>
      <c r="I967" s="8"/>
      <c r="J967" s="8"/>
      <c r="K967" s="8"/>
    </row>
    <row r="968" spans="1:11" x14ac:dyDescent="0.2">
      <c r="A968" s="11" t="s">
        <v>180</v>
      </c>
      <c r="B968" s="11" t="s">
        <v>647</v>
      </c>
      <c r="C968" s="12"/>
      <c r="D968" s="7" t="s">
        <v>244</v>
      </c>
      <c r="E968" s="20" t="s">
        <v>245</v>
      </c>
      <c r="G968" s="13"/>
      <c r="H968" s="13"/>
      <c r="I968" s="13"/>
      <c r="J968" s="13"/>
      <c r="K968" s="13"/>
    </row>
    <row r="969" spans="1:11" s="16" customFormat="1" ht="15" x14ac:dyDescent="0.25">
      <c r="A969" s="3" t="s">
        <v>180</v>
      </c>
      <c r="B969" s="3" t="s">
        <v>647</v>
      </c>
      <c r="C969" s="14" t="s">
        <v>201</v>
      </c>
      <c r="D969" s="15" t="s">
        <v>202</v>
      </c>
      <c r="G969" s="1">
        <v>100295.90999999999</v>
      </c>
      <c r="H969" s="1">
        <v>2926280.15</v>
      </c>
      <c r="I969" s="1">
        <v>0</v>
      </c>
      <c r="J969" s="1">
        <v>0</v>
      </c>
      <c r="K969" s="1">
        <f t="shared" ref="K969" si="797">SUM(H969:J969)</f>
        <v>2926280.15</v>
      </c>
    </row>
    <row r="970" spans="1:11" x14ac:dyDescent="0.2">
      <c r="A970" s="3" t="s">
        <v>180</v>
      </c>
      <c r="B970" s="3" t="s">
        <v>647</v>
      </c>
      <c r="C970" s="6" t="s">
        <v>201</v>
      </c>
      <c r="D970" s="6" t="s">
        <v>697</v>
      </c>
      <c r="E970" s="17"/>
      <c r="F970" s="17">
        <v>129.30000000000001</v>
      </c>
      <c r="G970" s="8">
        <v>775.68375870069588</v>
      </c>
      <c r="H970" s="8">
        <v>22631.710363495742</v>
      </c>
      <c r="I970" s="8">
        <v>0</v>
      </c>
      <c r="J970" s="8">
        <v>0</v>
      </c>
      <c r="K970" s="8">
        <f t="shared" ref="K970" si="798">K969/$F970</f>
        <v>22631.710363495742</v>
      </c>
    </row>
    <row r="971" spans="1:11" x14ac:dyDescent="0.2">
      <c r="A971" s="3" t="str">
        <f>A970</f>
        <v>3060</v>
      </c>
      <c r="B971" s="3" t="str">
        <f t="shared" ref="B971" si="799">B970</f>
        <v>WASHILONE STAR 10</v>
      </c>
      <c r="C971" s="6" t="str">
        <f t="shared" ref="C971" si="800">C970</f>
        <v xml:space="preserve">$ </v>
      </c>
      <c r="D971" s="6" t="s">
        <v>698</v>
      </c>
      <c r="E971" s="17"/>
      <c r="F971" s="17">
        <v>124</v>
      </c>
      <c r="G971" s="8">
        <v>808.83798387096761</v>
      </c>
      <c r="H971" s="8">
        <v>23599.033467741934</v>
      </c>
      <c r="I971" s="8">
        <v>0</v>
      </c>
      <c r="J971" s="8">
        <v>0</v>
      </c>
      <c r="K971" s="8">
        <f t="shared" ref="K971" si="801">K969/$F971</f>
        <v>23599.033467741934</v>
      </c>
    </row>
    <row r="972" spans="1:11" s="19" customFormat="1" x14ac:dyDescent="0.2">
      <c r="A972" s="3" t="s">
        <v>180</v>
      </c>
      <c r="B972" s="3" t="s">
        <v>647</v>
      </c>
      <c r="C972" s="17" t="s">
        <v>200</v>
      </c>
      <c r="D972" s="2" t="s">
        <v>199</v>
      </c>
      <c r="E972" s="17"/>
      <c r="G972" s="18">
        <v>3.4274199618242287</v>
      </c>
      <c r="H972" s="18">
        <v>100</v>
      </c>
      <c r="I972" s="18"/>
      <c r="J972" s="18"/>
      <c r="K972" s="18"/>
    </row>
    <row r="973" spans="1:11" x14ac:dyDescent="0.2">
      <c r="A973" s="3" t="s">
        <v>180</v>
      </c>
      <c r="B973" s="3" t="s">
        <v>647</v>
      </c>
      <c r="C973" s="6"/>
      <c r="D973" s="6"/>
      <c r="E973" s="17"/>
      <c r="G973" s="8"/>
      <c r="H973" s="8"/>
      <c r="I973" s="8"/>
      <c r="J973" s="8"/>
      <c r="K973" s="8"/>
    </row>
    <row r="974" spans="1:11" x14ac:dyDescent="0.2">
      <c r="A974" s="11" t="s">
        <v>131</v>
      </c>
      <c r="B974" s="11" t="s">
        <v>648</v>
      </c>
      <c r="C974" s="12"/>
      <c r="D974" s="7" t="s">
        <v>244</v>
      </c>
      <c r="E974" s="20" t="s">
        <v>243</v>
      </c>
      <c r="G974" s="13"/>
      <c r="H974" s="13"/>
      <c r="I974" s="13"/>
      <c r="J974" s="13"/>
      <c r="K974" s="13"/>
    </row>
    <row r="975" spans="1:11" s="16" customFormat="1" ht="15" x14ac:dyDescent="0.25">
      <c r="A975" s="3" t="s">
        <v>131</v>
      </c>
      <c r="B975" s="3" t="s">
        <v>648</v>
      </c>
      <c r="C975" s="14" t="s">
        <v>201</v>
      </c>
      <c r="D975" s="15" t="s">
        <v>202</v>
      </c>
      <c r="G975" s="1">
        <v>211063.12000000002</v>
      </c>
      <c r="H975" s="1">
        <v>2464137.2600000002</v>
      </c>
      <c r="I975" s="1">
        <v>0</v>
      </c>
      <c r="J975" s="1">
        <v>0</v>
      </c>
      <c r="K975" s="1">
        <f t="shared" ref="K975" si="802">SUM(H975:J975)</f>
        <v>2464137.2600000002</v>
      </c>
    </row>
    <row r="976" spans="1:11" x14ac:dyDescent="0.2">
      <c r="A976" s="3" t="s">
        <v>131</v>
      </c>
      <c r="B976" s="3" t="s">
        <v>648</v>
      </c>
      <c r="C976" s="6" t="s">
        <v>201</v>
      </c>
      <c r="D976" s="6" t="s">
        <v>697</v>
      </c>
      <c r="E976" s="17"/>
      <c r="F976" s="17">
        <v>81.2</v>
      </c>
      <c r="G976" s="8">
        <v>2599.299507389163</v>
      </c>
      <c r="H976" s="8">
        <v>30346.517980295568</v>
      </c>
      <c r="I976" s="8">
        <v>0</v>
      </c>
      <c r="J976" s="8">
        <v>0</v>
      </c>
      <c r="K976" s="8">
        <f t="shared" ref="K976" si="803">K975/$F976</f>
        <v>30346.517980295568</v>
      </c>
    </row>
    <row r="977" spans="1:11" x14ac:dyDescent="0.2">
      <c r="A977" s="3" t="str">
        <f>A976</f>
        <v>3070</v>
      </c>
      <c r="B977" s="3" t="str">
        <f t="shared" ref="B977" si="804">B976</f>
        <v>WASHIWOODLIN R-10</v>
      </c>
      <c r="C977" s="6" t="str">
        <f t="shared" ref="C977" si="805">C976</f>
        <v xml:space="preserve">$ </v>
      </c>
      <c r="D977" s="6" t="s">
        <v>698</v>
      </c>
      <c r="E977" s="17"/>
      <c r="F977" s="17">
        <v>82</v>
      </c>
      <c r="G977" s="8">
        <v>2573.9404878048786</v>
      </c>
      <c r="H977" s="8">
        <v>30050.454390243904</v>
      </c>
      <c r="I977" s="8">
        <v>0</v>
      </c>
      <c r="J977" s="8">
        <v>0</v>
      </c>
      <c r="K977" s="8">
        <f t="shared" ref="K977" si="806">K975/$F977</f>
        <v>30050.454390243904</v>
      </c>
    </row>
    <row r="978" spans="1:11" s="19" customFormat="1" x14ac:dyDescent="0.2">
      <c r="A978" s="3" t="s">
        <v>131</v>
      </c>
      <c r="B978" s="3" t="s">
        <v>648</v>
      </c>
      <c r="C978" s="17" t="s">
        <v>200</v>
      </c>
      <c r="D978" s="2" t="s">
        <v>199</v>
      </c>
      <c r="E978" s="17"/>
      <c r="G978" s="18">
        <v>8.565396231214816</v>
      </c>
      <c r="H978" s="18">
        <v>100</v>
      </c>
      <c r="I978" s="18"/>
      <c r="J978" s="18"/>
      <c r="K978" s="18"/>
    </row>
    <row r="979" spans="1:11" x14ac:dyDescent="0.2">
      <c r="A979" s="3" t="s">
        <v>131</v>
      </c>
      <c r="B979" s="3" t="s">
        <v>648</v>
      </c>
      <c r="C979" s="6"/>
      <c r="D979" s="6"/>
      <c r="E979" s="17"/>
      <c r="G979" s="8"/>
      <c r="H979" s="8"/>
      <c r="I979" s="8"/>
      <c r="J979" s="8"/>
      <c r="K979" s="8"/>
    </row>
    <row r="980" spans="1:11" x14ac:dyDescent="0.2">
      <c r="A980" s="11" t="s">
        <v>190</v>
      </c>
      <c r="B980" s="11" t="s">
        <v>649</v>
      </c>
      <c r="C980" s="12"/>
      <c r="D980" s="7" t="s">
        <v>233</v>
      </c>
      <c r="E980" s="20" t="s">
        <v>242</v>
      </c>
      <c r="G980" s="13"/>
      <c r="H980" s="13"/>
      <c r="I980" s="13"/>
      <c r="J980" s="13"/>
      <c r="K980" s="13"/>
    </row>
    <row r="981" spans="1:11" s="16" customFormat="1" ht="15" x14ac:dyDescent="0.25">
      <c r="A981" s="3" t="s">
        <v>190</v>
      </c>
      <c r="B981" s="3" t="s">
        <v>649</v>
      </c>
      <c r="C981" s="14" t="s">
        <v>201</v>
      </c>
      <c r="D981" s="15" t="s">
        <v>202</v>
      </c>
      <c r="G981" s="1">
        <v>1812889.49</v>
      </c>
      <c r="H981" s="1">
        <v>37133940.440000005</v>
      </c>
      <c r="I981" s="1">
        <v>0</v>
      </c>
      <c r="J981" s="1">
        <v>0</v>
      </c>
      <c r="K981" s="1">
        <f t="shared" ref="K981" si="807">SUM(H981:J981)</f>
        <v>37133940.440000005</v>
      </c>
    </row>
    <row r="982" spans="1:11" x14ac:dyDescent="0.2">
      <c r="A982" s="3" t="s">
        <v>190</v>
      </c>
      <c r="B982" s="3" t="s">
        <v>649</v>
      </c>
      <c r="C982" s="6" t="s">
        <v>201</v>
      </c>
      <c r="D982" s="6" t="s">
        <v>697</v>
      </c>
      <c r="E982" s="17"/>
      <c r="F982" s="17">
        <v>1849.3</v>
      </c>
      <c r="G982" s="8">
        <v>980.31119342453906</v>
      </c>
      <c r="H982" s="8">
        <v>20079.998074947282</v>
      </c>
      <c r="I982" s="8">
        <v>0</v>
      </c>
      <c r="J982" s="8">
        <v>0</v>
      </c>
      <c r="K982" s="8">
        <f t="shared" ref="K982" si="808">K981/$F982</f>
        <v>20079.998074947282</v>
      </c>
    </row>
    <row r="983" spans="1:11" x14ac:dyDescent="0.2">
      <c r="A983" s="3" t="str">
        <f>A982</f>
        <v>3080</v>
      </c>
      <c r="B983" s="3" t="str">
        <f t="shared" ref="B983" si="809">B982</f>
        <v>WELDWELD RE-1</v>
      </c>
      <c r="C983" s="6" t="str">
        <f t="shared" ref="C983" si="810">C982</f>
        <v xml:space="preserve">$ </v>
      </c>
      <c r="D983" s="6" t="s">
        <v>698</v>
      </c>
      <c r="E983" s="17"/>
      <c r="F983" s="17">
        <v>1837</v>
      </c>
      <c r="G983" s="8">
        <v>986.87506260206862</v>
      </c>
      <c r="H983" s="8">
        <v>20214.447708219926</v>
      </c>
      <c r="I983" s="8">
        <v>0</v>
      </c>
      <c r="J983" s="8">
        <v>0</v>
      </c>
      <c r="K983" s="8">
        <f t="shared" ref="K983" si="811">K981/$F983</f>
        <v>20214.447708219926</v>
      </c>
    </row>
    <row r="984" spans="1:11" s="19" customFormat="1" x14ac:dyDescent="0.2">
      <c r="A984" s="3" t="s">
        <v>190</v>
      </c>
      <c r="B984" s="3" t="s">
        <v>649</v>
      </c>
      <c r="C984" s="17" t="s">
        <v>200</v>
      </c>
      <c r="D984" s="2" t="s">
        <v>199</v>
      </c>
      <c r="E984" s="17"/>
      <c r="G984" s="18">
        <v>4.8820283237358462</v>
      </c>
      <c r="H984" s="18">
        <v>100</v>
      </c>
      <c r="I984" s="18"/>
      <c r="J984" s="18"/>
      <c r="K984" s="18"/>
    </row>
    <row r="985" spans="1:11" x14ac:dyDescent="0.2">
      <c r="A985" s="3" t="s">
        <v>190</v>
      </c>
      <c r="B985" s="3" t="s">
        <v>649</v>
      </c>
      <c r="C985" s="6"/>
      <c r="D985" s="6"/>
      <c r="E985" s="17"/>
      <c r="G985" s="8"/>
      <c r="H985" s="8"/>
      <c r="I985" s="8"/>
      <c r="J985" s="8"/>
      <c r="K985" s="8"/>
    </row>
    <row r="986" spans="1:11" x14ac:dyDescent="0.2">
      <c r="A986" s="11" t="s">
        <v>111</v>
      </c>
      <c r="B986" s="11" t="s">
        <v>650</v>
      </c>
      <c r="C986" s="12"/>
      <c r="D986" s="7" t="s">
        <v>233</v>
      </c>
      <c r="E986" s="20" t="s">
        <v>241</v>
      </c>
      <c r="G986" s="13"/>
      <c r="H986" s="13"/>
      <c r="I986" s="13"/>
      <c r="J986" s="13"/>
      <c r="K986" s="13"/>
    </row>
    <row r="987" spans="1:11" s="16" customFormat="1" ht="15" x14ac:dyDescent="0.25">
      <c r="A987" s="3" t="s">
        <v>111</v>
      </c>
      <c r="B987" s="3" t="s">
        <v>650</v>
      </c>
      <c r="C987" s="14" t="s">
        <v>201</v>
      </c>
      <c r="D987" s="15" t="s">
        <v>202</v>
      </c>
      <c r="G987" s="1">
        <v>1250402.97</v>
      </c>
      <c r="H987" s="1">
        <v>43063692.770000003</v>
      </c>
      <c r="I987" s="1">
        <v>0</v>
      </c>
      <c r="J987" s="1">
        <v>0</v>
      </c>
      <c r="K987" s="1">
        <f t="shared" ref="K987" si="812">SUM(H987:J987)</f>
        <v>43063692.770000003</v>
      </c>
    </row>
    <row r="988" spans="1:11" x14ac:dyDescent="0.2">
      <c r="A988" s="3" t="s">
        <v>111</v>
      </c>
      <c r="B988" s="3" t="s">
        <v>650</v>
      </c>
      <c r="C988" s="6" t="s">
        <v>201</v>
      </c>
      <c r="D988" s="6" t="s">
        <v>697</v>
      </c>
      <c r="E988" s="17"/>
      <c r="F988" s="17">
        <v>2049</v>
      </c>
      <c r="G988" s="8">
        <v>610.25035139092233</v>
      </c>
      <c r="H988" s="8">
        <v>21016.931561737434</v>
      </c>
      <c r="I988" s="8">
        <v>0</v>
      </c>
      <c r="J988" s="8">
        <v>0</v>
      </c>
      <c r="K988" s="8">
        <f t="shared" ref="K988" si="813">K987/$F988</f>
        <v>21016.931561737434</v>
      </c>
    </row>
    <row r="989" spans="1:11" x14ac:dyDescent="0.2">
      <c r="A989" s="3" t="str">
        <f>A988</f>
        <v>3085</v>
      </c>
      <c r="B989" s="3" t="str">
        <f t="shared" ref="B989" si="814">B988</f>
        <v>WELDEATON RE-2</v>
      </c>
      <c r="C989" s="6" t="str">
        <f t="shared" ref="C989" si="815">C988</f>
        <v xml:space="preserve">$ </v>
      </c>
      <c r="D989" s="6" t="s">
        <v>698</v>
      </c>
      <c r="E989" s="17"/>
      <c r="F989" s="17">
        <v>1977</v>
      </c>
      <c r="G989" s="8">
        <v>632.47494688922609</v>
      </c>
      <c r="H989" s="8">
        <v>21782.343333333334</v>
      </c>
      <c r="I989" s="8">
        <v>0</v>
      </c>
      <c r="J989" s="8">
        <v>0</v>
      </c>
      <c r="K989" s="8">
        <f t="shared" ref="K989" si="816">K987/$F989</f>
        <v>21782.343333333334</v>
      </c>
    </row>
    <row r="990" spans="1:11" s="19" customFormat="1" x14ac:dyDescent="0.2">
      <c r="A990" s="3" t="s">
        <v>111</v>
      </c>
      <c r="B990" s="3" t="s">
        <v>650</v>
      </c>
      <c r="C990" s="17" t="s">
        <v>200</v>
      </c>
      <c r="D990" s="2" t="s">
        <v>199</v>
      </c>
      <c r="E990" s="17"/>
      <c r="G990" s="18">
        <v>2.9036129731797726</v>
      </c>
      <c r="H990" s="18">
        <v>100</v>
      </c>
      <c r="I990" s="18"/>
      <c r="J990" s="18"/>
      <c r="K990" s="18"/>
    </row>
    <row r="991" spans="1:11" x14ac:dyDescent="0.2">
      <c r="A991" s="3" t="s">
        <v>111</v>
      </c>
      <c r="B991" s="3" t="s">
        <v>650</v>
      </c>
      <c r="C991" s="6"/>
      <c r="D991" s="6"/>
      <c r="E991" s="17"/>
      <c r="G991" s="8"/>
      <c r="H991" s="8"/>
      <c r="I991" s="8"/>
      <c r="J991" s="8"/>
      <c r="K991" s="8"/>
    </row>
    <row r="992" spans="1:11" x14ac:dyDescent="0.2">
      <c r="A992" s="11" t="s">
        <v>87</v>
      </c>
      <c r="B992" s="11" t="s">
        <v>651</v>
      </c>
      <c r="C992" s="12"/>
      <c r="D992" s="7" t="s">
        <v>233</v>
      </c>
      <c r="E992" s="20" t="s">
        <v>714</v>
      </c>
      <c r="G992" s="13"/>
      <c r="H992" s="13"/>
      <c r="I992" s="13"/>
      <c r="J992" s="13"/>
      <c r="K992" s="13"/>
    </row>
    <row r="993" spans="1:11" s="16" customFormat="1" ht="15" x14ac:dyDescent="0.25">
      <c r="A993" s="3" t="s">
        <v>87</v>
      </c>
      <c r="B993" s="3" t="s">
        <v>651</v>
      </c>
      <c r="C993" s="14" t="s">
        <v>201</v>
      </c>
      <c r="D993" s="15" t="s">
        <v>202</v>
      </c>
      <c r="G993" s="1">
        <v>4150151.6700000009</v>
      </c>
      <c r="H993" s="1">
        <v>46172061.539999999</v>
      </c>
      <c r="I993" s="1">
        <v>0</v>
      </c>
      <c r="J993" s="1">
        <v>51300.239999999991</v>
      </c>
      <c r="K993" s="1">
        <f t="shared" ref="K993" si="817">SUM(H993:J993)</f>
        <v>46223361.780000001</v>
      </c>
    </row>
    <row r="994" spans="1:11" x14ac:dyDescent="0.2">
      <c r="A994" s="3" t="s">
        <v>87</v>
      </c>
      <c r="B994" s="3" t="s">
        <v>651</v>
      </c>
      <c r="C994" s="6" t="s">
        <v>201</v>
      </c>
      <c r="D994" s="6" t="s">
        <v>697</v>
      </c>
      <c r="E994" s="17"/>
      <c r="F994" s="17">
        <v>2657.5</v>
      </c>
      <c r="G994" s="8">
        <v>1561.6751345249297</v>
      </c>
      <c r="H994" s="8">
        <v>17374.247051740356</v>
      </c>
      <c r="I994" s="8">
        <v>0</v>
      </c>
      <c r="J994" s="8">
        <v>19.303947318908744</v>
      </c>
      <c r="K994" s="8">
        <f t="shared" ref="K994" si="818">K993/$F994</f>
        <v>17393.550999059265</v>
      </c>
    </row>
    <row r="995" spans="1:11" x14ac:dyDescent="0.2">
      <c r="A995" s="3" t="str">
        <f>A994</f>
        <v>3090</v>
      </c>
      <c r="B995" s="3" t="str">
        <f t="shared" ref="B995" si="819">B994</f>
        <v>WELDKEENESBURG R</v>
      </c>
      <c r="C995" s="6" t="str">
        <f t="shared" ref="C995" si="820">C994</f>
        <v xml:space="preserve">$ </v>
      </c>
      <c r="D995" s="6" t="s">
        <v>698</v>
      </c>
      <c r="E995" s="17"/>
      <c r="F995" s="17">
        <v>2785</v>
      </c>
      <c r="G995" s="8">
        <v>1490.1801328545785</v>
      </c>
      <c r="H995" s="8">
        <v>16578.837177737882</v>
      </c>
      <c r="I995" s="8">
        <v>0</v>
      </c>
      <c r="J995" s="8">
        <v>18.420193895870732</v>
      </c>
      <c r="K995" s="8">
        <f t="shared" ref="K995" si="821">K993/$F995</f>
        <v>16597.257371633754</v>
      </c>
    </row>
    <row r="996" spans="1:11" s="19" customFormat="1" x14ac:dyDescent="0.2">
      <c r="A996" s="3" t="s">
        <v>87</v>
      </c>
      <c r="B996" s="3" t="s">
        <v>651</v>
      </c>
      <c r="C996" s="17" t="s">
        <v>200</v>
      </c>
      <c r="D996" s="2" t="s">
        <v>199</v>
      </c>
      <c r="E996" s="17"/>
      <c r="G996" s="18">
        <v>8.9884478439513078</v>
      </c>
      <c r="H996" s="18">
        <v>100</v>
      </c>
      <c r="I996" s="18"/>
      <c r="J996" s="18"/>
      <c r="K996" s="18"/>
    </row>
    <row r="997" spans="1:11" x14ac:dyDescent="0.2">
      <c r="A997" s="3" t="s">
        <v>87</v>
      </c>
      <c r="B997" s="3" t="s">
        <v>651</v>
      </c>
      <c r="C997" s="6"/>
      <c r="D997" s="6"/>
      <c r="E997" s="17"/>
      <c r="G997" s="8"/>
      <c r="H997" s="8"/>
      <c r="I997" s="8"/>
      <c r="J997" s="8"/>
      <c r="K997" s="8"/>
    </row>
    <row r="998" spans="1:11" x14ac:dyDescent="0.2">
      <c r="A998" s="11" t="s">
        <v>23</v>
      </c>
      <c r="B998" s="11" t="s">
        <v>652</v>
      </c>
      <c r="C998" s="12"/>
      <c r="D998" s="7" t="s">
        <v>233</v>
      </c>
      <c r="E998" s="20" t="s">
        <v>240</v>
      </c>
      <c r="G998" s="13"/>
      <c r="H998" s="13"/>
      <c r="I998" s="13"/>
      <c r="J998" s="13"/>
      <c r="K998" s="13"/>
    </row>
    <row r="999" spans="1:11" s="16" customFormat="1" ht="15" x14ac:dyDescent="0.25">
      <c r="A999" s="3" t="s">
        <v>23</v>
      </c>
      <c r="B999" s="3" t="s">
        <v>652</v>
      </c>
      <c r="C999" s="14" t="s">
        <v>201</v>
      </c>
      <c r="D999" s="15" t="s">
        <v>202</v>
      </c>
      <c r="G999" s="1">
        <v>3375980.44</v>
      </c>
      <c r="H999" s="1">
        <v>135215720.44</v>
      </c>
      <c r="I999" s="1">
        <v>309634212.89999998</v>
      </c>
      <c r="J999" s="1">
        <v>0</v>
      </c>
      <c r="K999" s="1">
        <f t="shared" ref="K999" si="822">SUM(H999:J999)</f>
        <v>444849933.33999997</v>
      </c>
    </row>
    <row r="1000" spans="1:11" x14ac:dyDescent="0.2">
      <c r="A1000" s="3" t="s">
        <v>23</v>
      </c>
      <c r="B1000" s="3" t="s">
        <v>652</v>
      </c>
      <c r="C1000" s="6" t="s">
        <v>201</v>
      </c>
      <c r="D1000" s="6" t="s">
        <v>697</v>
      </c>
      <c r="E1000" s="17"/>
      <c r="F1000" s="17">
        <v>8025.4</v>
      </c>
      <c r="G1000" s="8">
        <v>420.66195329827798</v>
      </c>
      <c r="H1000" s="8">
        <v>16848.471159069952</v>
      </c>
      <c r="I1000" s="8">
        <v>38581.779462705905</v>
      </c>
      <c r="J1000" s="8">
        <v>0</v>
      </c>
      <c r="K1000" s="8">
        <f t="shared" ref="K1000" si="823">K999/$F1000</f>
        <v>55430.250621775864</v>
      </c>
    </row>
    <row r="1001" spans="1:11" x14ac:dyDescent="0.2">
      <c r="A1001" s="3" t="str">
        <f>A1000</f>
        <v>3100</v>
      </c>
      <c r="B1001" s="3" t="str">
        <f t="shared" ref="B1001" si="824">B1000</f>
        <v>WELDWINDSOR RE-4</v>
      </c>
      <c r="C1001" s="6" t="str">
        <f t="shared" ref="C1001" si="825">C1000</f>
        <v xml:space="preserve">$ </v>
      </c>
      <c r="D1001" s="6" t="s">
        <v>698</v>
      </c>
      <c r="E1001" s="17"/>
      <c r="F1001" s="17">
        <v>8228</v>
      </c>
      <c r="G1001" s="8">
        <v>410.30389402041806</v>
      </c>
      <c r="H1001" s="8">
        <v>16433.60724842003</v>
      </c>
      <c r="I1001" s="8">
        <v>37631.771135148272</v>
      </c>
      <c r="J1001" s="8">
        <v>0</v>
      </c>
      <c r="K1001" s="8">
        <f t="shared" ref="K1001" si="826">K999/$F1001</f>
        <v>54065.378383568299</v>
      </c>
    </row>
    <row r="1002" spans="1:11" s="19" customFormat="1" x14ac:dyDescent="0.2">
      <c r="A1002" s="3" t="s">
        <v>23</v>
      </c>
      <c r="B1002" s="3" t="s">
        <v>652</v>
      </c>
      <c r="C1002" s="17" t="s">
        <v>200</v>
      </c>
      <c r="D1002" s="2" t="s">
        <v>199</v>
      </c>
      <c r="E1002" s="17"/>
      <c r="G1002" s="18">
        <v>2.4967366435014795</v>
      </c>
      <c r="H1002" s="18">
        <v>100</v>
      </c>
      <c r="I1002" s="18"/>
      <c r="J1002" s="18"/>
      <c r="K1002" s="18"/>
    </row>
    <row r="1003" spans="1:11" x14ac:dyDescent="0.2">
      <c r="A1003" s="3" t="s">
        <v>23</v>
      </c>
      <c r="B1003" s="3" t="s">
        <v>652</v>
      </c>
      <c r="C1003" s="6"/>
      <c r="D1003" s="6"/>
      <c r="E1003" s="17"/>
      <c r="G1003" s="8"/>
      <c r="H1003" s="8"/>
      <c r="I1003" s="8"/>
      <c r="J1003" s="8"/>
      <c r="K1003" s="8"/>
    </row>
    <row r="1004" spans="1:11" x14ac:dyDescent="0.2">
      <c r="A1004" s="11" t="s">
        <v>31</v>
      </c>
      <c r="B1004" s="11" t="s">
        <v>653</v>
      </c>
      <c r="C1004" s="12"/>
      <c r="D1004" s="7" t="s">
        <v>233</v>
      </c>
      <c r="E1004" s="20" t="s">
        <v>239</v>
      </c>
      <c r="G1004" s="13"/>
      <c r="H1004" s="13"/>
      <c r="I1004" s="13"/>
      <c r="J1004" s="13"/>
      <c r="K1004" s="13"/>
    </row>
    <row r="1005" spans="1:11" s="16" customFormat="1" ht="15" x14ac:dyDescent="0.25">
      <c r="A1005" s="3" t="s">
        <v>31</v>
      </c>
      <c r="B1005" s="3" t="s">
        <v>653</v>
      </c>
      <c r="C1005" s="14" t="s">
        <v>201</v>
      </c>
      <c r="D1005" s="15" t="s">
        <v>202</v>
      </c>
      <c r="G1005" s="1">
        <v>3862114.5300000003</v>
      </c>
      <c r="H1005" s="1">
        <v>78407471.189999998</v>
      </c>
      <c r="I1005" s="1">
        <v>0</v>
      </c>
      <c r="J1005" s="1">
        <v>2012808.0000000005</v>
      </c>
      <c r="K1005" s="1">
        <f t="shared" ref="K1005" si="827">SUM(H1005:J1005)</f>
        <v>80420279.189999998</v>
      </c>
    </row>
    <row r="1006" spans="1:11" x14ac:dyDescent="0.2">
      <c r="A1006" s="3" t="s">
        <v>31</v>
      </c>
      <c r="B1006" s="3" t="s">
        <v>653</v>
      </c>
      <c r="C1006" s="6" t="s">
        <v>201</v>
      </c>
      <c r="D1006" s="6" t="s">
        <v>697</v>
      </c>
      <c r="E1006" s="17"/>
      <c r="F1006" s="17">
        <v>3790.5</v>
      </c>
      <c r="G1006" s="8">
        <v>1018.8931618519985</v>
      </c>
      <c r="H1006" s="8">
        <v>20685.258195488721</v>
      </c>
      <c r="I1006" s="8">
        <v>0</v>
      </c>
      <c r="J1006" s="8">
        <v>531.01385041551259</v>
      </c>
      <c r="K1006" s="8">
        <f t="shared" ref="K1006" si="828">K1005/$F1006</f>
        <v>21216.272045904232</v>
      </c>
    </row>
    <row r="1007" spans="1:11" x14ac:dyDescent="0.2">
      <c r="A1007" s="3" t="str">
        <f>A1006</f>
        <v>3110</v>
      </c>
      <c r="B1007" s="3" t="str">
        <f t="shared" ref="B1007" si="829">B1006</f>
        <v>WELDJOHNSTOWN-MI</v>
      </c>
      <c r="C1007" s="6" t="str">
        <f t="shared" ref="C1007" si="830">C1006</f>
        <v xml:space="preserve">$ </v>
      </c>
      <c r="D1007" s="6" t="s">
        <v>698</v>
      </c>
      <c r="E1007" s="17"/>
      <c r="F1007" s="17">
        <v>3869</v>
      </c>
      <c r="G1007" s="8">
        <v>998.22034892737145</v>
      </c>
      <c r="H1007" s="8">
        <v>20265.565052985268</v>
      </c>
      <c r="I1007" s="8">
        <v>0</v>
      </c>
      <c r="J1007" s="8">
        <v>520.23985525975718</v>
      </c>
      <c r="K1007" s="8">
        <f t="shared" ref="K1007" si="831">K1005/$F1007</f>
        <v>20785.804908245023</v>
      </c>
    </row>
    <row r="1008" spans="1:11" s="19" customFormat="1" x14ac:dyDescent="0.2">
      <c r="A1008" s="3" t="s">
        <v>31</v>
      </c>
      <c r="B1008" s="3" t="s">
        <v>653</v>
      </c>
      <c r="C1008" s="17" t="s">
        <v>200</v>
      </c>
      <c r="D1008" s="2" t="s">
        <v>199</v>
      </c>
      <c r="E1008" s="17"/>
      <c r="G1008" s="18">
        <v>4.9256970941470311</v>
      </c>
      <c r="H1008" s="18">
        <v>100</v>
      </c>
      <c r="I1008" s="18"/>
      <c r="J1008" s="18"/>
      <c r="K1008" s="18"/>
    </row>
    <row r="1009" spans="1:11" x14ac:dyDescent="0.2">
      <c r="A1009" s="3" t="s">
        <v>31</v>
      </c>
      <c r="B1009" s="3" t="s">
        <v>653</v>
      </c>
      <c r="C1009" s="6"/>
      <c r="D1009" s="6"/>
      <c r="E1009" s="17"/>
      <c r="G1009" s="8"/>
      <c r="H1009" s="8"/>
      <c r="I1009" s="8"/>
      <c r="J1009" s="8"/>
      <c r="K1009" s="8"/>
    </row>
    <row r="1010" spans="1:11" x14ac:dyDescent="0.2">
      <c r="A1010" s="11" t="s">
        <v>173</v>
      </c>
      <c r="B1010" s="11" t="s">
        <v>654</v>
      </c>
      <c r="C1010" s="12"/>
      <c r="D1010" s="7" t="s">
        <v>233</v>
      </c>
      <c r="E1010" s="20" t="s">
        <v>238</v>
      </c>
      <c r="G1010" s="13"/>
      <c r="H1010" s="13"/>
      <c r="I1010" s="13"/>
      <c r="J1010" s="13"/>
      <c r="K1010" s="13"/>
    </row>
    <row r="1011" spans="1:11" s="16" customFormat="1" ht="15" x14ac:dyDescent="0.25">
      <c r="A1011" s="3" t="s">
        <v>173</v>
      </c>
      <c r="B1011" s="3" t="s">
        <v>654</v>
      </c>
      <c r="C1011" s="14" t="s">
        <v>201</v>
      </c>
      <c r="D1011" s="15" t="s">
        <v>202</v>
      </c>
      <c r="G1011" s="1">
        <v>51517929.130000018</v>
      </c>
      <c r="H1011" s="1">
        <v>395135839.66999996</v>
      </c>
      <c r="I1011" s="1">
        <v>0</v>
      </c>
      <c r="J1011" s="1">
        <v>22480.999999995343</v>
      </c>
      <c r="K1011" s="1">
        <f t="shared" ref="K1011" si="832">SUM(H1011:J1011)</f>
        <v>395158320.66999996</v>
      </c>
    </row>
    <row r="1012" spans="1:11" x14ac:dyDescent="0.2">
      <c r="A1012" s="3" t="s">
        <v>173</v>
      </c>
      <c r="B1012" s="3" t="s">
        <v>654</v>
      </c>
      <c r="C1012" s="6" t="s">
        <v>201</v>
      </c>
      <c r="D1012" s="6" t="s">
        <v>697</v>
      </c>
      <c r="E1012" s="17"/>
      <c r="F1012" s="17">
        <v>22333.9</v>
      </c>
      <c r="G1012" s="8">
        <v>2306.7144175446301</v>
      </c>
      <c r="H1012" s="8">
        <v>17692.200630879513</v>
      </c>
      <c r="I1012" s="8">
        <v>0</v>
      </c>
      <c r="J1012" s="8">
        <v>1.0065864000463574</v>
      </c>
      <c r="K1012" s="8">
        <f t="shared" ref="K1012" si="833">K1011/$F1012</f>
        <v>17693.20721727956</v>
      </c>
    </row>
    <row r="1013" spans="1:11" x14ac:dyDescent="0.2">
      <c r="A1013" s="3" t="str">
        <f>A1012</f>
        <v>3120</v>
      </c>
      <c r="B1013" s="3" t="str">
        <f t="shared" ref="B1013" si="834">B1012</f>
        <v>WELDGREELEY 6</v>
      </c>
      <c r="C1013" s="6" t="str">
        <f t="shared" ref="C1013" si="835">C1012</f>
        <v xml:space="preserve">$ </v>
      </c>
      <c r="D1013" s="6" t="s">
        <v>698</v>
      </c>
      <c r="E1013" s="17"/>
      <c r="F1013" s="17">
        <v>22373</v>
      </c>
      <c r="G1013" s="8">
        <v>2302.6831059759538</v>
      </c>
      <c r="H1013" s="8">
        <v>17661.280993608365</v>
      </c>
      <c r="I1013" s="8">
        <v>0</v>
      </c>
      <c r="J1013" s="8">
        <v>1.0048272471280268</v>
      </c>
      <c r="K1013" s="8">
        <f t="shared" ref="K1013" si="836">K1011/$F1013</f>
        <v>17662.285820855494</v>
      </c>
    </row>
    <row r="1014" spans="1:11" s="19" customFormat="1" x14ac:dyDescent="0.2">
      <c r="A1014" s="3" t="s">
        <v>173</v>
      </c>
      <c r="B1014" s="3" t="s">
        <v>654</v>
      </c>
      <c r="C1014" s="17" t="s">
        <v>200</v>
      </c>
      <c r="D1014" s="2" t="s">
        <v>199</v>
      </c>
      <c r="E1014" s="17"/>
      <c r="G1014" s="18">
        <v>13.038029952693108</v>
      </c>
      <c r="H1014" s="18">
        <v>100</v>
      </c>
      <c r="I1014" s="18"/>
      <c r="J1014" s="18"/>
      <c r="K1014" s="18"/>
    </row>
    <row r="1015" spans="1:11" x14ac:dyDescent="0.2">
      <c r="A1015" s="3" t="s">
        <v>173</v>
      </c>
      <c r="B1015" s="3" t="s">
        <v>654</v>
      </c>
      <c r="C1015" s="6"/>
      <c r="D1015" s="6"/>
      <c r="E1015" s="17"/>
      <c r="G1015" s="8"/>
      <c r="H1015" s="8"/>
      <c r="I1015" s="8"/>
      <c r="J1015" s="8"/>
      <c r="K1015" s="8"/>
    </row>
    <row r="1016" spans="1:11" x14ac:dyDescent="0.2">
      <c r="A1016" s="11" t="s">
        <v>65</v>
      </c>
      <c r="B1016" s="11" t="s">
        <v>655</v>
      </c>
      <c r="C1016" s="12"/>
      <c r="D1016" s="7" t="s">
        <v>233</v>
      </c>
      <c r="E1016" s="20" t="s">
        <v>237</v>
      </c>
      <c r="G1016" s="13"/>
      <c r="H1016" s="13"/>
      <c r="I1016" s="13"/>
      <c r="J1016" s="13"/>
      <c r="K1016" s="13"/>
    </row>
    <row r="1017" spans="1:11" s="16" customFormat="1" ht="15" x14ac:dyDescent="0.25">
      <c r="A1017" s="3" t="s">
        <v>65</v>
      </c>
      <c r="B1017" s="3" t="s">
        <v>655</v>
      </c>
      <c r="C1017" s="14" t="s">
        <v>201</v>
      </c>
      <c r="D1017" s="15" t="s">
        <v>202</v>
      </c>
      <c r="G1017" s="1">
        <v>1499105.7000000002</v>
      </c>
      <c r="H1017" s="1">
        <v>26789194.32</v>
      </c>
      <c r="I1017" s="1">
        <v>0</v>
      </c>
      <c r="J1017" s="1">
        <v>0</v>
      </c>
      <c r="K1017" s="1">
        <f t="shared" ref="K1017" si="837">SUM(H1017:J1017)</f>
        <v>26789194.32</v>
      </c>
    </row>
    <row r="1018" spans="1:11" x14ac:dyDescent="0.2">
      <c r="A1018" s="3" t="s">
        <v>65</v>
      </c>
      <c r="B1018" s="3" t="s">
        <v>655</v>
      </c>
      <c r="C1018" s="6" t="s">
        <v>201</v>
      </c>
      <c r="D1018" s="6" t="s">
        <v>697</v>
      </c>
      <c r="E1018" s="17"/>
      <c r="F1018" s="17">
        <v>1135.5</v>
      </c>
      <c r="G1018" s="8">
        <v>1320.2163804491415</v>
      </c>
      <c r="H1018" s="8">
        <v>23592.421241743727</v>
      </c>
      <c r="I1018" s="8">
        <v>0</v>
      </c>
      <c r="J1018" s="8">
        <v>0</v>
      </c>
      <c r="K1018" s="8">
        <f t="shared" ref="K1018" si="838">K1017/$F1018</f>
        <v>23592.421241743727</v>
      </c>
    </row>
    <row r="1019" spans="1:11" x14ac:dyDescent="0.2">
      <c r="A1019" s="3" t="str">
        <f>A1018</f>
        <v>3130</v>
      </c>
      <c r="B1019" s="3" t="str">
        <f t="shared" ref="B1019" si="839">B1018</f>
        <v>WELDPLATTE VALLE</v>
      </c>
      <c r="C1019" s="6" t="str">
        <f t="shared" ref="C1019" si="840">C1018</f>
        <v xml:space="preserve">$ </v>
      </c>
      <c r="D1019" s="6" t="s">
        <v>698</v>
      </c>
      <c r="E1019" s="17"/>
      <c r="F1019" s="17">
        <v>1094</v>
      </c>
      <c r="G1019" s="8">
        <v>1370.297714808044</v>
      </c>
      <c r="H1019" s="8">
        <v>24487.380548446068</v>
      </c>
      <c r="I1019" s="8">
        <v>0</v>
      </c>
      <c r="J1019" s="8">
        <v>0</v>
      </c>
      <c r="K1019" s="8">
        <f t="shared" ref="K1019" si="841">K1017/$F1019</f>
        <v>24487.380548446068</v>
      </c>
    </row>
    <row r="1020" spans="1:11" s="19" customFormat="1" x14ac:dyDescent="0.2">
      <c r="A1020" s="3" t="s">
        <v>65</v>
      </c>
      <c r="B1020" s="3" t="s">
        <v>655</v>
      </c>
      <c r="C1020" s="17" t="s">
        <v>200</v>
      </c>
      <c r="D1020" s="2" t="s">
        <v>199</v>
      </c>
      <c r="E1020" s="17"/>
      <c r="G1020" s="18">
        <v>5.5959342490595674</v>
      </c>
      <c r="H1020" s="18">
        <v>100</v>
      </c>
      <c r="I1020" s="18"/>
      <c r="J1020" s="18"/>
      <c r="K1020" s="18"/>
    </row>
    <row r="1021" spans="1:11" x14ac:dyDescent="0.2">
      <c r="A1021" s="3" t="s">
        <v>65</v>
      </c>
      <c r="B1021" s="3" t="s">
        <v>655</v>
      </c>
      <c r="C1021" s="6"/>
      <c r="D1021" s="6"/>
      <c r="E1021" s="17"/>
      <c r="G1021" s="8"/>
      <c r="H1021" s="8"/>
      <c r="I1021" s="8"/>
      <c r="J1021" s="8"/>
      <c r="K1021" s="8"/>
    </row>
    <row r="1022" spans="1:11" x14ac:dyDescent="0.2">
      <c r="A1022" s="21" t="s">
        <v>99</v>
      </c>
      <c r="B1022" s="11" t="s">
        <v>656</v>
      </c>
      <c r="C1022" s="12"/>
      <c r="D1022" s="7" t="s">
        <v>233</v>
      </c>
      <c r="E1022" s="20" t="s">
        <v>715</v>
      </c>
      <c r="G1022" s="13"/>
      <c r="H1022" s="13"/>
      <c r="I1022" s="13"/>
      <c r="J1022" s="13"/>
      <c r="K1022" s="13"/>
    </row>
    <row r="1023" spans="1:11" s="16" customFormat="1" ht="15" x14ac:dyDescent="0.25">
      <c r="A1023" s="21" t="s">
        <v>99</v>
      </c>
      <c r="B1023" s="3" t="s">
        <v>656</v>
      </c>
      <c r="C1023" s="14" t="s">
        <v>201</v>
      </c>
      <c r="D1023" s="15" t="s">
        <v>202</v>
      </c>
      <c r="G1023" s="1">
        <v>4485171.7299999995</v>
      </c>
      <c r="H1023" s="1">
        <v>43550805.82</v>
      </c>
      <c r="I1023" s="1">
        <v>0</v>
      </c>
      <c r="J1023" s="1">
        <v>0</v>
      </c>
      <c r="K1023" s="1">
        <f t="shared" ref="K1023" si="842">SUM(H1023:J1023)</f>
        <v>43550805.82</v>
      </c>
    </row>
    <row r="1024" spans="1:11" x14ac:dyDescent="0.2">
      <c r="A1024" s="21" t="s">
        <v>99</v>
      </c>
      <c r="B1024" s="3" t="s">
        <v>656</v>
      </c>
      <c r="C1024" s="6" t="s">
        <v>201</v>
      </c>
      <c r="D1024" s="6" t="s">
        <v>697</v>
      </c>
      <c r="E1024" s="17"/>
      <c r="F1024" s="17">
        <v>2397.5</v>
      </c>
      <c r="G1024" s="8">
        <v>1870.770273201251</v>
      </c>
      <c r="H1024" s="8">
        <v>18165.09106152242</v>
      </c>
      <c r="I1024" s="8">
        <v>0</v>
      </c>
      <c r="J1024" s="8">
        <v>0</v>
      </c>
      <c r="K1024" s="8">
        <f t="shared" ref="K1024" si="843">K1023/$F1024</f>
        <v>18165.09106152242</v>
      </c>
    </row>
    <row r="1025" spans="1:11" x14ac:dyDescent="0.2">
      <c r="A1025" s="3" t="str">
        <f>A1024</f>
        <v>3140</v>
      </c>
      <c r="B1025" s="3" t="str">
        <f t="shared" ref="B1025" si="844">B1024</f>
        <v xml:space="preserve">WELDWELD COUNTY </v>
      </c>
      <c r="C1025" s="6" t="str">
        <f t="shared" ref="C1025" si="845">C1024</f>
        <v xml:space="preserve">$ </v>
      </c>
      <c r="D1025" s="6" t="s">
        <v>698</v>
      </c>
      <c r="E1025" s="17"/>
      <c r="F1025" s="17">
        <v>2522</v>
      </c>
      <c r="G1025" s="8">
        <v>1778.4186082474225</v>
      </c>
      <c r="H1025" s="8">
        <v>17268.36075337034</v>
      </c>
      <c r="I1025" s="8">
        <v>0</v>
      </c>
      <c r="J1025" s="8">
        <v>0</v>
      </c>
      <c r="K1025" s="8">
        <f t="shared" ref="K1025" si="846">K1023/$F1025</f>
        <v>17268.36075337034</v>
      </c>
    </row>
    <row r="1026" spans="1:11" s="19" customFormat="1" x14ac:dyDescent="0.2">
      <c r="A1026" s="21" t="s">
        <v>99</v>
      </c>
      <c r="B1026" s="3" t="s">
        <v>656</v>
      </c>
      <c r="C1026" s="17" t="s">
        <v>200</v>
      </c>
      <c r="D1026" s="2" t="s">
        <v>199</v>
      </c>
      <c r="E1026" s="17"/>
      <c r="G1026" s="18">
        <v>10.298711230597386</v>
      </c>
      <c r="H1026" s="18">
        <v>100</v>
      </c>
      <c r="I1026" s="18"/>
      <c r="J1026" s="18"/>
      <c r="K1026" s="18"/>
    </row>
    <row r="1027" spans="1:11" x14ac:dyDescent="0.2">
      <c r="A1027" s="21" t="s">
        <v>99</v>
      </c>
      <c r="B1027" s="3" t="s">
        <v>656</v>
      </c>
      <c r="C1027" s="6"/>
      <c r="D1027" s="6"/>
      <c r="E1027" s="17"/>
      <c r="G1027" s="8"/>
      <c r="H1027" s="8"/>
      <c r="I1027" s="8"/>
      <c r="J1027" s="8"/>
      <c r="K1027" s="8"/>
    </row>
    <row r="1028" spans="1:11" x14ac:dyDescent="0.2">
      <c r="A1028" s="11" t="s">
        <v>172</v>
      </c>
      <c r="B1028" s="11" t="s">
        <v>657</v>
      </c>
      <c r="C1028" s="12"/>
      <c r="D1028" s="7" t="s">
        <v>233</v>
      </c>
      <c r="E1028" s="20" t="s">
        <v>236</v>
      </c>
      <c r="G1028" s="13"/>
      <c r="H1028" s="13"/>
      <c r="I1028" s="13"/>
      <c r="J1028" s="13"/>
      <c r="K1028" s="13"/>
    </row>
    <row r="1029" spans="1:11" s="16" customFormat="1" ht="15" x14ac:dyDescent="0.25">
      <c r="A1029" s="3" t="s">
        <v>172</v>
      </c>
      <c r="B1029" s="3" t="s">
        <v>657</v>
      </c>
      <c r="C1029" s="14" t="s">
        <v>201</v>
      </c>
      <c r="D1029" s="15" t="s">
        <v>202</v>
      </c>
      <c r="G1029" s="1">
        <v>781250.99</v>
      </c>
      <c r="H1029" s="1">
        <v>15493932.850000001</v>
      </c>
      <c r="I1029" s="1">
        <v>0</v>
      </c>
      <c r="J1029" s="1">
        <v>-1.1368683772161603E-12</v>
      </c>
      <c r="K1029" s="1">
        <f t="shared" ref="K1029" si="847">SUM(H1029:J1029)</f>
        <v>15493932.850000001</v>
      </c>
    </row>
    <row r="1030" spans="1:11" x14ac:dyDescent="0.2">
      <c r="A1030" s="3" t="s">
        <v>172</v>
      </c>
      <c r="B1030" s="3" t="s">
        <v>657</v>
      </c>
      <c r="C1030" s="6" t="s">
        <v>201</v>
      </c>
      <c r="D1030" s="6" t="s">
        <v>697</v>
      </c>
      <c r="E1030" s="17"/>
      <c r="F1030" s="17">
        <v>1033</v>
      </c>
      <c r="G1030" s="8">
        <v>756.29331074540175</v>
      </c>
      <c r="H1030" s="8">
        <v>14998.966940948694</v>
      </c>
      <c r="I1030" s="8">
        <v>0</v>
      </c>
      <c r="J1030" s="8">
        <v>-1.1005502199575607E-15</v>
      </c>
      <c r="K1030" s="8">
        <f t="shared" ref="K1030" si="848">K1029/$F1030</f>
        <v>14998.966940948694</v>
      </c>
    </row>
    <row r="1031" spans="1:11" x14ac:dyDescent="0.2">
      <c r="A1031" s="3" t="str">
        <f>A1030</f>
        <v>3145</v>
      </c>
      <c r="B1031" s="3" t="str">
        <f t="shared" ref="B1031" si="849">B1030</f>
        <v>WELDAULT-HIGHLAN</v>
      </c>
      <c r="C1031" s="6" t="str">
        <f t="shared" ref="C1031" si="850">C1030</f>
        <v xml:space="preserve">$ </v>
      </c>
      <c r="D1031" s="6" t="s">
        <v>698</v>
      </c>
      <c r="E1031" s="17"/>
      <c r="F1031" s="17">
        <v>993</v>
      </c>
      <c r="G1031" s="8">
        <v>786.75829808660626</v>
      </c>
      <c r="H1031" s="8">
        <v>15603.154934541793</v>
      </c>
      <c r="I1031" s="8">
        <v>0</v>
      </c>
      <c r="J1031" s="8">
        <v>-1.1448825551018734E-15</v>
      </c>
      <c r="K1031" s="8">
        <f t="shared" ref="K1031" si="851">K1029/$F1031</f>
        <v>15603.154934541793</v>
      </c>
    </row>
    <row r="1032" spans="1:11" s="19" customFormat="1" x14ac:dyDescent="0.2">
      <c r="A1032" s="3" t="s">
        <v>172</v>
      </c>
      <c r="B1032" s="3" t="s">
        <v>657</v>
      </c>
      <c r="C1032" s="17" t="s">
        <v>200</v>
      </c>
      <c r="D1032" s="2" t="s">
        <v>199</v>
      </c>
      <c r="E1032" s="17"/>
      <c r="G1032" s="18">
        <v>5.0423026713969517</v>
      </c>
      <c r="H1032" s="18">
        <v>100</v>
      </c>
      <c r="I1032" s="18"/>
      <c r="J1032" s="18"/>
      <c r="K1032" s="18"/>
    </row>
    <row r="1033" spans="1:11" x14ac:dyDescent="0.2">
      <c r="A1033" s="3" t="s">
        <v>172</v>
      </c>
      <c r="B1033" s="3" t="s">
        <v>657</v>
      </c>
      <c r="C1033" s="6"/>
      <c r="D1033" s="6"/>
      <c r="E1033" s="17"/>
      <c r="G1033" s="8"/>
      <c r="H1033" s="8"/>
      <c r="I1033" s="8"/>
      <c r="J1033" s="8"/>
      <c r="K1033" s="8"/>
    </row>
    <row r="1034" spans="1:11" x14ac:dyDescent="0.2">
      <c r="A1034" s="11" t="s">
        <v>146</v>
      </c>
      <c r="B1034" s="11" t="s">
        <v>658</v>
      </c>
      <c r="C1034" s="12"/>
      <c r="D1034" s="7" t="s">
        <v>233</v>
      </c>
      <c r="E1034" s="20" t="s">
        <v>235</v>
      </c>
      <c r="G1034" s="13"/>
      <c r="H1034" s="13"/>
      <c r="I1034" s="13"/>
      <c r="J1034" s="13"/>
      <c r="K1034" s="13"/>
    </row>
    <row r="1035" spans="1:11" s="16" customFormat="1" ht="15" x14ac:dyDescent="0.25">
      <c r="A1035" s="3" t="s">
        <v>146</v>
      </c>
      <c r="B1035" s="3" t="s">
        <v>658</v>
      </c>
      <c r="C1035" s="14" t="s">
        <v>201</v>
      </c>
      <c r="D1035" s="15" t="s">
        <v>202</v>
      </c>
      <c r="G1035" s="1">
        <v>148084.64000000001</v>
      </c>
      <c r="H1035" s="1">
        <v>5061614.6000000006</v>
      </c>
      <c r="I1035" s="1">
        <v>0</v>
      </c>
      <c r="J1035" s="1">
        <v>0</v>
      </c>
      <c r="K1035" s="1">
        <f t="shared" ref="K1035" si="852">SUM(H1035:J1035)</f>
        <v>5061614.6000000006</v>
      </c>
    </row>
    <row r="1036" spans="1:11" x14ac:dyDescent="0.2">
      <c r="A1036" s="3" t="s">
        <v>146</v>
      </c>
      <c r="B1036" s="3" t="s">
        <v>658</v>
      </c>
      <c r="C1036" s="6" t="s">
        <v>201</v>
      </c>
      <c r="D1036" s="6" t="s">
        <v>697</v>
      </c>
      <c r="E1036" s="17"/>
      <c r="F1036" s="17">
        <v>177.8</v>
      </c>
      <c r="G1036" s="8">
        <v>832.87199100112491</v>
      </c>
      <c r="H1036" s="8">
        <v>28468.023622047247</v>
      </c>
      <c r="I1036" s="8">
        <v>0</v>
      </c>
      <c r="J1036" s="8">
        <v>0</v>
      </c>
      <c r="K1036" s="8">
        <f t="shared" ref="K1036" si="853">K1035/$F1036</f>
        <v>28468.023622047247</v>
      </c>
    </row>
    <row r="1037" spans="1:11" x14ac:dyDescent="0.2">
      <c r="A1037" s="3" t="str">
        <f>A1036</f>
        <v>3146</v>
      </c>
      <c r="B1037" s="3" t="str">
        <f t="shared" ref="B1037" si="854">B1036</f>
        <v>WELDBRIGGSDALE R</v>
      </c>
      <c r="C1037" s="6" t="str">
        <f t="shared" ref="C1037" si="855">C1036</f>
        <v xml:space="preserve">$ </v>
      </c>
      <c r="D1037" s="6" t="s">
        <v>698</v>
      </c>
      <c r="E1037" s="17"/>
      <c r="F1037" s="17">
        <v>177</v>
      </c>
      <c r="G1037" s="8">
        <v>836.63638418079108</v>
      </c>
      <c r="H1037" s="8">
        <v>28596.692655367235</v>
      </c>
      <c r="I1037" s="8">
        <v>0</v>
      </c>
      <c r="J1037" s="8">
        <v>0</v>
      </c>
      <c r="K1037" s="8">
        <f t="shared" ref="K1037" si="856">K1035/$F1037</f>
        <v>28596.692655367235</v>
      </c>
    </row>
    <row r="1038" spans="1:11" s="19" customFormat="1" x14ac:dyDescent="0.2">
      <c r="A1038" s="3" t="s">
        <v>146</v>
      </c>
      <c r="B1038" s="3" t="s">
        <v>658</v>
      </c>
      <c r="C1038" s="17" t="s">
        <v>200</v>
      </c>
      <c r="D1038" s="2" t="s">
        <v>199</v>
      </c>
      <c r="E1038" s="17"/>
      <c r="G1038" s="18">
        <v>2.9256403677988443</v>
      </c>
      <c r="H1038" s="18">
        <v>100</v>
      </c>
      <c r="I1038" s="18"/>
      <c r="J1038" s="18"/>
      <c r="K1038" s="18"/>
    </row>
    <row r="1039" spans="1:11" x14ac:dyDescent="0.2">
      <c r="A1039" s="3" t="s">
        <v>146</v>
      </c>
      <c r="B1039" s="3" t="s">
        <v>658</v>
      </c>
      <c r="C1039" s="6"/>
      <c r="D1039" s="6"/>
      <c r="E1039" s="17"/>
      <c r="G1039" s="8"/>
      <c r="H1039" s="8"/>
      <c r="I1039" s="8"/>
      <c r="J1039" s="8"/>
      <c r="K1039" s="8"/>
    </row>
    <row r="1040" spans="1:11" x14ac:dyDescent="0.2">
      <c r="A1040" s="11" t="s">
        <v>69</v>
      </c>
      <c r="B1040" s="11" t="s">
        <v>659</v>
      </c>
      <c r="C1040" s="12"/>
      <c r="D1040" s="7" t="s">
        <v>233</v>
      </c>
      <c r="E1040" s="20" t="s">
        <v>234</v>
      </c>
      <c r="G1040" s="13"/>
      <c r="H1040" s="13"/>
      <c r="I1040" s="13"/>
      <c r="J1040" s="13"/>
      <c r="K1040" s="13"/>
    </row>
    <row r="1041" spans="1:11" s="16" customFormat="1" ht="15" x14ac:dyDescent="0.25">
      <c r="A1041" s="3" t="s">
        <v>69</v>
      </c>
      <c r="B1041" s="3" t="s">
        <v>659</v>
      </c>
      <c r="C1041" s="14" t="s">
        <v>201</v>
      </c>
      <c r="D1041" s="15" t="s">
        <v>202</v>
      </c>
      <c r="G1041" s="1">
        <v>46396.7</v>
      </c>
      <c r="H1041" s="1">
        <v>4118277.2200000007</v>
      </c>
      <c r="I1041" s="1">
        <v>0</v>
      </c>
      <c r="J1041" s="1">
        <v>92852.550000000017</v>
      </c>
      <c r="K1041" s="1">
        <f t="shared" ref="K1041" si="857">SUM(H1041:J1041)</f>
        <v>4211129.7700000005</v>
      </c>
    </row>
    <row r="1042" spans="1:11" x14ac:dyDescent="0.2">
      <c r="A1042" s="3" t="s">
        <v>69</v>
      </c>
      <c r="B1042" s="3" t="s">
        <v>659</v>
      </c>
      <c r="C1042" s="6" t="s">
        <v>201</v>
      </c>
      <c r="D1042" s="6" t="s">
        <v>697</v>
      </c>
      <c r="E1042" s="17"/>
      <c r="F1042" s="17">
        <v>199.3</v>
      </c>
      <c r="G1042" s="8">
        <v>232.79829402910184</v>
      </c>
      <c r="H1042" s="8">
        <v>20663.709081786255</v>
      </c>
      <c r="I1042" s="8">
        <v>0</v>
      </c>
      <c r="J1042" s="8">
        <v>465.8933768188661</v>
      </c>
      <c r="K1042" s="8">
        <f t="shared" ref="K1042" si="858">K1041/$F1042</f>
        <v>21129.602458605121</v>
      </c>
    </row>
    <row r="1043" spans="1:11" x14ac:dyDescent="0.2">
      <c r="A1043" s="3" t="str">
        <f>A1042</f>
        <v>3147</v>
      </c>
      <c r="B1043" s="3" t="str">
        <f t="shared" ref="B1043" si="859">B1042</f>
        <v>WELDPRAIRIE RE-1</v>
      </c>
      <c r="C1043" s="6" t="str">
        <f t="shared" ref="C1043" si="860">C1042</f>
        <v xml:space="preserve">$ </v>
      </c>
      <c r="D1043" s="6" t="s">
        <v>698</v>
      </c>
      <c r="E1043" s="17"/>
      <c r="F1043" s="17">
        <v>189</v>
      </c>
      <c r="G1043" s="8">
        <v>245.48518518518517</v>
      </c>
      <c r="H1043" s="8">
        <v>21789.826560846563</v>
      </c>
      <c r="I1043" s="8">
        <v>0</v>
      </c>
      <c r="J1043" s="8">
        <v>491.28333333333342</v>
      </c>
      <c r="K1043" s="8">
        <f t="shared" ref="K1043" si="861">K1041/$F1043</f>
        <v>22281.109894179895</v>
      </c>
    </row>
    <row r="1044" spans="1:11" s="19" customFormat="1" x14ac:dyDescent="0.2">
      <c r="A1044" s="3" t="s">
        <v>69</v>
      </c>
      <c r="B1044" s="3" t="s">
        <v>659</v>
      </c>
      <c r="C1044" s="17" t="s">
        <v>200</v>
      </c>
      <c r="D1044" s="2" t="s">
        <v>199</v>
      </c>
      <c r="E1044" s="17"/>
      <c r="G1044" s="18">
        <v>1.1266045853999112</v>
      </c>
      <c r="H1044" s="18">
        <v>100</v>
      </c>
      <c r="I1044" s="18"/>
      <c r="J1044" s="18"/>
      <c r="K1044" s="18"/>
    </row>
    <row r="1045" spans="1:11" x14ac:dyDescent="0.2">
      <c r="A1045" s="3" t="s">
        <v>69</v>
      </c>
      <c r="B1045" s="3" t="s">
        <v>659</v>
      </c>
      <c r="C1045" s="6"/>
      <c r="D1045" s="6"/>
      <c r="E1045" s="17"/>
      <c r="G1045" s="8"/>
      <c r="H1045" s="8"/>
      <c r="I1045" s="8"/>
      <c r="J1045" s="8"/>
      <c r="K1045" s="8"/>
    </row>
    <row r="1046" spans="1:11" x14ac:dyDescent="0.2">
      <c r="A1046" s="11" t="s">
        <v>187</v>
      </c>
      <c r="B1046" s="11" t="s">
        <v>660</v>
      </c>
      <c r="C1046" s="12"/>
      <c r="D1046" s="7" t="s">
        <v>233</v>
      </c>
      <c r="E1046" s="20" t="s">
        <v>232</v>
      </c>
      <c r="G1046" s="13"/>
      <c r="H1046" s="13"/>
      <c r="I1046" s="13"/>
      <c r="J1046" s="13"/>
      <c r="K1046" s="13"/>
    </row>
    <row r="1047" spans="1:11" s="16" customFormat="1" ht="15" x14ac:dyDescent="0.25">
      <c r="A1047" s="3" t="s">
        <v>187</v>
      </c>
      <c r="B1047" s="3" t="s">
        <v>660</v>
      </c>
      <c r="C1047" s="14" t="s">
        <v>201</v>
      </c>
      <c r="D1047" s="15" t="s">
        <v>202</v>
      </c>
      <c r="G1047" s="1">
        <v>226781.53</v>
      </c>
      <c r="H1047" s="1">
        <v>2295538.54</v>
      </c>
      <c r="I1047" s="1">
        <v>0</v>
      </c>
      <c r="J1047" s="1">
        <v>0</v>
      </c>
      <c r="K1047" s="1">
        <f t="shared" ref="K1047" si="862">SUM(H1047:J1047)</f>
        <v>2295538.54</v>
      </c>
    </row>
    <row r="1048" spans="1:11" x14ac:dyDescent="0.2">
      <c r="A1048" s="3" t="s">
        <v>187</v>
      </c>
      <c r="B1048" s="3" t="s">
        <v>660</v>
      </c>
      <c r="C1048" s="6" t="s">
        <v>201</v>
      </c>
      <c r="D1048" s="6" t="s">
        <v>697</v>
      </c>
      <c r="E1048" s="17"/>
      <c r="F1048" s="17">
        <v>64.3</v>
      </c>
      <c r="G1048" s="8">
        <v>3526.9289269051324</v>
      </c>
      <c r="H1048" s="8">
        <v>35700.443856920683</v>
      </c>
      <c r="I1048" s="8">
        <v>0</v>
      </c>
      <c r="J1048" s="8">
        <v>0</v>
      </c>
      <c r="K1048" s="8">
        <f t="shared" ref="K1048" si="863">K1047/$F1048</f>
        <v>35700.443856920683</v>
      </c>
    </row>
    <row r="1049" spans="1:11" x14ac:dyDescent="0.2">
      <c r="A1049" s="3" t="str">
        <f>A1048</f>
        <v>3148</v>
      </c>
      <c r="B1049" s="3" t="str">
        <f t="shared" ref="B1049" si="864">B1048</f>
        <v>WELDPAWNEE RE-12</v>
      </c>
      <c r="C1049" s="6" t="str">
        <f t="shared" ref="C1049" si="865">C1048</f>
        <v xml:space="preserve">$ </v>
      </c>
      <c r="D1049" s="6" t="s">
        <v>698</v>
      </c>
      <c r="E1049" s="17"/>
      <c r="F1049" s="17">
        <v>67</v>
      </c>
      <c r="G1049" s="8">
        <v>3384.7989552238805</v>
      </c>
      <c r="H1049" s="8">
        <v>34261.769253731341</v>
      </c>
      <c r="I1049" s="8">
        <v>0</v>
      </c>
      <c r="J1049" s="8">
        <v>0</v>
      </c>
      <c r="K1049" s="8">
        <f t="shared" ref="K1049" si="866">K1047/$F1049</f>
        <v>34261.769253731341</v>
      </c>
    </row>
    <row r="1050" spans="1:11" s="19" customFormat="1" x14ac:dyDescent="0.2">
      <c r="A1050" s="3" t="s">
        <v>187</v>
      </c>
      <c r="B1050" s="3" t="s">
        <v>660</v>
      </c>
      <c r="C1050" s="17" t="s">
        <v>200</v>
      </c>
      <c r="D1050" s="2" t="s">
        <v>199</v>
      </c>
      <c r="E1050" s="17"/>
      <c r="G1050" s="18">
        <v>9.879229908289842</v>
      </c>
      <c r="H1050" s="18">
        <v>100</v>
      </c>
      <c r="I1050" s="18"/>
      <c r="J1050" s="18"/>
      <c r="K1050" s="18"/>
    </row>
    <row r="1051" spans="1:11" x14ac:dyDescent="0.2">
      <c r="A1051" s="3" t="s">
        <v>187</v>
      </c>
      <c r="B1051" s="3" t="s">
        <v>660</v>
      </c>
      <c r="C1051" s="6"/>
      <c r="D1051" s="6"/>
      <c r="E1051" s="17"/>
      <c r="G1051" s="8"/>
      <c r="H1051" s="8"/>
      <c r="I1051" s="8"/>
      <c r="J1051" s="8"/>
      <c r="K1051" s="8"/>
    </row>
    <row r="1052" spans="1:11" x14ac:dyDescent="0.2">
      <c r="A1052" s="11" t="s">
        <v>49</v>
      </c>
      <c r="B1052" s="11" t="s">
        <v>661</v>
      </c>
      <c r="C1052" s="12"/>
      <c r="D1052" s="7" t="s">
        <v>228</v>
      </c>
      <c r="E1052" s="20" t="s">
        <v>231</v>
      </c>
      <c r="G1052" s="13"/>
      <c r="H1052" s="13"/>
      <c r="I1052" s="13"/>
      <c r="J1052" s="13"/>
      <c r="K1052" s="13"/>
    </row>
    <row r="1053" spans="1:11" s="16" customFormat="1" ht="15" x14ac:dyDescent="0.25">
      <c r="A1053" s="3" t="s">
        <v>49</v>
      </c>
      <c r="B1053" s="3" t="s">
        <v>661</v>
      </c>
      <c r="C1053" s="14" t="s">
        <v>201</v>
      </c>
      <c r="D1053" s="15" t="s">
        <v>202</v>
      </c>
      <c r="G1053" s="1">
        <v>1593471.97</v>
      </c>
      <c r="H1053" s="1">
        <v>15818001.279999999</v>
      </c>
      <c r="I1053" s="1">
        <v>0</v>
      </c>
      <c r="J1053" s="1">
        <v>0</v>
      </c>
      <c r="K1053" s="1">
        <f t="shared" ref="K1053" si="867">SUM(H1053:J1053)</f>
        <v>15818001.279999999</v>
      </c>
    </row>
    <row r="1054" spans="1:11" x14ac:dyDescent="0.2">
      <c r="A1054" s="3" t="s">
        <v>49</v>
      </c>
      <c r="B1054" s="3" t="s">
        <v>661</v>
      </c>
      <c r="C1054" s="6" t="s">
        <v>201</v>
      </c>
      <c r="D1054" s="6" t="s">
        <v>697</v>
      </c>
      <c r="E1054" s="17"/>
      <c r="F1054" s="17">
        <v>853.3</v>
      </c>
      <c r="G1054" s="8">
        <v>1867.4229110512131</v>
      </c>
      <c r="H1054" s="8">
        <v>18537.44436892066</v>
      </c>
      <c r="I1054" s="8">
        <v>0</v>
      </c>
      <c r="J1054" s="8">
        <v>0</v>
      </c>
      <c r="K1054" s="8">
        <f t="shared" ref="K1054" si="868">K1053/$F1054</f>
        <v>18537.44436892066</v>
      </c>
    </row>
    <row r="1055" spans="1:11" x14ac:dyDescent="0.2">
      <c r="A1055" s="3" t="str">
        <f>A1054</f>
        <v>3200</v>
      </c>
      <c r="B1055" s="3" t="str">
        <f t="shared" ref="B1055" si="869">B1054</f>
        <v>YUMAYUMA 1</v>
      </c>
      <c r="C1055" s="6" t="str">
        <f t="shared" ref="C1055" si="870">C1054</f>
        <v xml:space="preserve">$ </v>
      </c>
      <c r="D1055" s="6" t="s">
        <v>698</v>
      </c>
      <c r="E1055" s="17"/>
      <c r="F1055" s="17">
        <v>886</v>
      </c>
      <c r="G1055" s="8">
        <v>1798.5010948081265</v>
      </c>
      <c r="H1055" s="8">
        <v>17853.274582392776</v>
      </c>
      <c r="I1055" s="8">
        <v>0</v>
      </c>
      <c r="J1055" s="8">
        <v>0</v>
      </c>
      <c r="K1055" s="8">
        <f t="shared" ref="K1055" si="871">K1053/$F1055</f>
        <v>17853.274582392776</v>
      </c>
    </row>
    <row r="1056" spans="1:11" s="19" customFormat="1" x14ac:dyDescent="0.2">
      <c r="A1056" s="3" t="s">
        <v>49</v>
      </c>
      <c r="B1056" s="3" t="s">
        <v>661</v>
      </c>
      <c r="C1056" s="17" t="s">
        <v>200</v>
      </c>
      <c r="D1056" s="2" t="s">
        <v>199</v>
      </c>
      <c r="E1056" s="17"/>
      <c r="G1056" s="18">
        <v>10.073788349067577</v>
      </c>
      <c r="H1056" s="18">
        <v>100</v>
      </c>
      <c r="I1056" s="18"/>
      <c r="J1056" s="18"/>
      <c r="K1056" s="18"/>
    </row>
    <row r="1057" spans="1:11" x14ac:dyDescent="0.2">
      <c r="A1057" s="3" t="s">
        <v>49</v>
      </c>
      <c r="B1057" s="3" t="s">
        <v>661</v>
      </c>
      <c r="C1057" s="6"/>
      <c r="D1057" s="6"/>
      <c r="E1057" s="17"/>
      <c r="G1057" s="8"/>
      <c r="H1057" s="8"/>
      <c r="I1057" s="8"/>
      <c r="J1057" s="8"/>
      <c r="K1057" s="8"/>
    </row>
    <row r="1058" spans="1:11" x14ac:dyDescent="0.2">
      <c r="A1058" s="11" t="s">
        <v>22</v>
      </c>
      <c r="B1058" s="11" t="s">
        <v>662</v>
      </c>
      <c r="C1058" s="12"/>
      <c r="D1058" s="7" t="s">
        <v>228</v>
      </c>
      <c r="E1058" s="20" t="s">
        <v>230</v>
      </c>
      <c r="G1058" s="13"/>
      <c r="H1058" s="13"/>
      <c r="I1058" s="13"/>
      <c r="J1058" s="13"/>
      <c r="K1058" s="13"/>
    </row>
    <row r="1059" spans="1:11" s="16" customFormat="1" ht="15" x14ac:dyDescent="0.25">
      <c r="A1059" s="3" t="s">
        <v>22</v>
      </c>
      <c r="B1059" s="3" t="s">
        <v>662</v>
      </c>
      <c r="C1059" s="14" t="s">
        <v>201</v>
      </c>
      <c r="D1059" s="15" t="s">
        <v>202</v>
      </c>
      <c r="G1059" s="1">
        <v>1116411.1200000001</v>
      </c>
      <c r="H1059" s="1">
        <v>13882484.709999999</v>
      </c>
      <c r="I1059" s="1">
        <v>0</v>
      </c>
      <c r="J1059" s="1">
        <v>405505</v>
      </c>
      <c r="K1059" s="1">
        <f t="shared" ref="K1059" si="872">SUM(H1059:J1059)</f>
        <v>14287989.709999999</v>
      </c>
    </row>
    <row r="1060" spans="1:11" x14ac:dyDescent="0.2">
      <c r="A1060" s="3" t="s">
        <v>22</v>
      </c>
      <c r="B1060" s="3" t="s">
        <v>662</v>
      </c>
      <c r="C1060" s="6" t="s">
        <v>201</v>
      </c>
      <c r="D1060" s="6" t="s">
        <v>697</v>
      </c>
      <c r="E1060" s="17"/>
      <c r="F1060" s="17">
        <v>715.9</v>
      </c>
      <c r="G1060" s="8">
        <v>1559.4512082693116</v>
      </c>
      <c r="H1060" s="8">
        <v>19391.653457186756</v>
      </c>
      <c r="I1060" s="8">
        <v>0</v>
      </c>
      <c r="J1060" s="8">
        <v>566.42687526190809</v>
      </c>
      <c r="K1060" s="8">
        <f t="shared" ref="K1060" si="873">K1059/$F1060</f>
        <v>19958.080332448666</v>
      </c>
    </row>
    <row r="1061" spans="1:11" x14ac:dyDescent="0.2">
      <c r="A1061" s="3" t="str">
        <f>A1060</f>
        <v>3210</v>
      </c>
      <c r="B1061" s="3" t="str">
        <f t="shared" ref="B1061" si="874">B1060</f>
        <v>YUMAWRAY RD-2</v>
      </c>
      <c r="C1061" s="6" t="str">
        <f t="shared" ref="C1061" si="875">C1060</f>
        <v xml:space="preserve">$ </v>
      </c>
      <c r="D1061" s="6" t="s">
        <v>698</v>
      </c>
      <c r="E1061" s="17"/>
      <c r="F1061" s="17">
        <v>729</v>
      </c>
      <c r="G1061" s="8">
        <v>1531.4281481481482</v>
      </c>
      <c r="H1061" s="8">
        <v>19043.188902606307</v>
      </c>
      <c r="I1061" s="8">
        <v>0</v>
      </c>
      <c r="J1061" s="8">
        <v>556.24828532235938</v>
      </c>
      <c r="K1061" s="8">
        <f t="shared" ref="K1061" si="876">K1059/$F1061</f>
        <v>19599.437187928666</v>
      </c>
    </row>
    <row r="1062" spans="1:11" s="19" customFormat="1" x14ac:dyDescent="0.2">
      <c r="A1062" s="3" t="s">
        <v>22</v>
      </c>
      <c r="B1062" s="3" t="s">
        <v>662</v>
      </c>
      <c r="C1062" s="17" t="s">
        <v>200</v>
      </c>
      <c r="D1062" s="2" t="s">
        <v>199</v>
      </c>
      <c r="E1062" s="17"/>
      <c r="G1062" s="18">
        <v>8.0418681764930255</v>
      </c>
      <c r="H1062" s="18">
        <v>100</v>
      </c>
      <c r="I1062" s="18"/>
      <c r="J1062" s="18"/>
      <c r="K1062" s="18"/>
    </row>
    <row r="1063" spans="1:11" x14ac:dyDescent="0.2">
      <c r="A1063" s="3" t="s">
        <v>22</v>
      </c>
      <c r="B1063" s="3" t="s">
        <v>662</v>
      </c>
      <c r="C1063" s="6"/>
      <c r="D1063" s="6"/>
      <c r="E1063" s="17"/>
      <c r="G1063" s="8"/>
      <c r="H1063" s="8"/>
      <c r="I1063" s="8"/>
      <c r="J1063" s="8"/>
      <c r="K1063" s="8"/>
    </row>
    <row r="1064" spans="1:11" x14ac:dyDescent="0.2">
      <c r="A1064" s="11" t="s">
        <v>75</v>
      </c>
      <c r="B1064" s="11" t="s">
        <v>663</v>
      </c>
      <c r="C1064" s="12"/>
      <c r="D1064" s="7" t="s">
        <v>228</v>
      </c>
      <c r="E1064" s="20" t="s">
        <v>229</v>
      </c>
      <c r="G1064" s="13"/>
      <c r="H1064" s="13"/>
      <c r="I1064" s="13"/>
      <c r="J1064" s="13"/>
      <c r="K1064" s="13"/>
    </row>
    <row r="1065" spans="1:11" s="16" customFormat="1" ht="15" x14ac:dyDescent="0.25">
      <c r="A1065" s="3" t="s">
        <v>75</v>
      </c>
      <c r="B1065" s="3" t="s">
        <v>663</v>
      </c>
      <c r="C1065" s="14" t="s">
        <v>201</v>
      </c>
      <c r="D1065" s="15" t="s">
        <v>202</v>
      </c>
      <c r="G1065" s="1">
        <v>300709.57</v>
      </c>
      <c r="H1065" s="1">
        <v>4122264.95</v>
      </c>
      <c r="I1065" s="1">
        <v>0</v>
      </c>
      <c r="J1065" s="1">
        <v>0</v>
      </c>
      <c r="K1065" s="1">
        <f t="shared" ref="K1065" si="877">SUM(H1065:J1065)</f>
        <v>4122264.95</v>
      </c>
    </row>
    <row r="1066" spans="1:11" x14ac:dyDescent="0.2">
      <c r="A1066" s="3" t="s">
        <v>75</v>
      </c>
      <c r="B1066" s="3" t="s">
        <v>663</v>
      </c>
      <c r="C1066" s="6" t="s">
        <v>201</v>
      </c>
      <c r="D1066" s="6" t="s">
        <v>697</v>
      </c>
      <c r="E1066" s="17"/>
      <c r="F1066" s="17">
        <v>181.3</v>
      </c>
      <c r="G1066" s="8">
        <v>1658.6297297297297</v>
      </c>
      <c r="H1066" s="8">
        <v>22737.258411472696</v>
      </c>
      <c r="I1066" s="8">
        <v>0</v>
      </c>
      <c r="J1066" s="8">
        <v>0</v>
      </c>
      <c r="K1066" s="8">
        <f t="shared" ref="K1066" si="878">K1065/$F1066</f>
        <v>22737.258411472696</v>
      </c>
    </row>
    <row r="1067" spans="1:11" x14ac:dyDescent="0.2">
      <c r="A1067" s="3" t="str">
        <f>A1066</f>
        <v>3220</v>
      </c>
      <c r="B1067" s="3" t="str">
        <f t="shared" ref="B1067" si="879">B1066</f>
        <v>YUMAIDALIA RJ-3</v>
      </c>
      <c r="C1067" s="6" t="str">
        <f t="shared" ref="C1067" si="880">C1066</f>
        <v xml:space="preserve">$ </v>
      </c>
      <c r="D1067" s="6" t="s">
        <v>698</v>
      </c>
      <c r="E1067" s="17"/>
      <c r="F1067" s="17">
        <v>172</v>
      </c>
      <c r="G1067" s="8">
        <v>1748.3114534883721</v>
      </c>
      <c r="H1067" s="8">
        <v>23966.656686046514</v>
      </c>
      <c r="I1067" s="8">
        <v>0</v>
      </c>
      <c r="J1067" s="8">
        <v>0</v>
      </c>
      <c r="K1067" s="8">
        <f t="shared" ref="K1067" si="881">K1065/$F1067</f>
        <v>23966.656686046514</v>
      </c>
    </row>
    <row r="1068" spans="1:11" s="19" customFormat="1" x14ac:dyDescent="0.2">
      <c r="A1068" s="3" t="s">
        <v>75</v>
      </c>
      <c r="B1068" s="3" t="s">
        <v>663</v>
      </c>
      <c r="C1068" s="17" t="s">
        <v>200</v>
      </c>
      <c r="D1068" s="2" t="s">
        <v>199</v>
      </c>
      <c r="E1068" s="17"/>
      <c r="G1068" s="18">
        <v>7.2947657088368363</v>
      </c>
      <c r="H1068" s="18">
        <v>100</v>
      </c>
      <c r="I1068" s="18"/>
      <c r="J1068" s="18"/>
      <c r="K1068" s="18"/>
    </row>
    <row r="1069" spans="1:11" x14ac:dyDescent="0.2">
      <c r="A1069" s="3" t="s">
        <v>75</v>
      </c>
      <c r="B1069" s="3" t="s">
        <v>663</v>
      </c>
      <c r="C1069" s="6"/>
      <c r="D1069" s="6"/>
      <c r="E1069" s="17"/>
      <c r="G1069" s="8"/>
      <c r="H1069" s="8"/>
      <c r="I1069" s="8"/>
      <c r="J1069" s="8"/>
      <c r="K1069" s="8"/>
    </row>
    <row r="1070" spans="1:11" x14ac:dyDescent="0.2">
      <c r="A1070" s="11" t="s">
        <v>185</v>
      </c>
      <c r="B1070" s="11" t="s">
        <v>664</v>
      </c>
      <c r="C1070" s="12"/>
      <c r="D1070" s="7" t="s">
        <v>228</v>
      </c>
      <c r="E1070" s="20" t="s">
        <v>227</v>
      </c>
      <c r="G1070" s="13"/>
      <c r="H1070" s="13"/>
      <c r="I1070" s="13"/>
      <c r="J1070" s="13"/>
      <c r="K1070" s="13"/>
    </row>
    <row r="1071" spans="1:11" s="16" customFormat="1" ht="15" x14ac:dyDescent="0.25">
      <c r="A1071" s="3" t="s">
        <v>185</v>
      </c>
      <c r="B1071" s="3" t="s">
        <v>664</v>
      </c>
      <c r="C1071" s="14" t="s">
        <v>201</v>
      </c>
      <c r="D1071" s="15" t="s">
        <v>202</v>
      </c>
      <c r="G1071" s="1">
        <v>222169.06</v>
      </c>
      <c r="H1071" s="1">
        <v>2082008.46</v>
      </c>
      <c r="I1071" s="1">
        <v>0</v>
      </c>
      <c r="J1071" s="1">
        <v>0</v>
      </c>
      <c r="K1071" s="1">
        <f t="shared" ref="K1071" si="882">SUM(H1071:J1071)</f>
        <v>2082008.46</v>
      </c>
    </row>
    <row r="1072" spans="1:11" x14ac:dyDescent="0.2">
      <c r="A1072" s="3" t="s">
        <v>185</v>
      </c>
      <c r="B1072" s="3" t="s">
        <v>664</v>
      </c>
      <c r="C1072" s="6" t="s">
        <v>201</v>
      </c>
      <c r="D1072" s="6" t="s">
        <v>697</v>
      </c>
      <c r="E1072" s="17"/>
      <c r="F1072" s="17">
        <v>59.5</v>
      </c>
      <c r="G1072" s="8">
        <v>3733.933781512605</v>
      </c>
      <c r="H1072" s="8">
        <v>34991.738823529413</v>
      </c>
      <c r="I1072" s="8">
        <v>0</v>
      </c>
      <c r="J1072" s="8">
        <v>0</v>
      </c>
      <c r="K1072" s="8">
        <f t="shared" ref="K1072" si="883">K1071/$F1072</f>
        <v>34991.738823529413</v>
      </c>
    </row>
    <row r="1073" spans="1:11" x14ac:dyDescent="0.2">
      <c r="A1073" s="3" t="str">
        <f>A1072</f>
        <v>3230</v>
      </c>
      <c r="B1073" s="3" t="str">
        <f t="shared" ref="B1073" si="884">B1072</f>
        <v>YUMALIBERTY J-4</v>
      </c>
      <c r="C1073" s="6" t="str">
        <f t="shared" ref="C1073" si="885">C1072</f>
        <v xml:space="preserve">$ </v>
      </c>
      <c r="D1073" s="6" t="s">
        <v>698</v>
      </c>
      <c r="E1073" s="17"/>
      <c r="F1073" s="17">
        <v>68</v>
      </c>
      <c r="G1073" s="8">
        <v>3267.1920588235294</v>
      </c>
      <c r="H1073" s="8">
        <v>30617.771470588235</v>
      </c>
      <c r="I1073" s="8">
        <v>0</v>
      </c>
      <c r="J1073" s="8">
        <v>0</v>
      </c>
      <c r="K1073" s="8">
        <f t="shared" ref="K1073" si="886">K1071/$F1073</f>
        <v>30617.771470588235</v>
      </c>
    </row>
    <row r="1074" spans="1:11" s="19" customFormat="1" x14ac:dyDescent="0.2">
      <c r="A1074" s="3" t="s">
        <v>185</v>
      </c>
      <c r="B1074" s="3" t="s">
        <v>664</v>
      </c>
      <c r="C1074" s="17" t="s">
        <v>200</v>
      </c>
      <c r="D1074" s="2" t="s">
        <v>199</v>
      </c>
      <c r="E1074" s="17"/>
      <c r="G1074" s="18">
        <v>10.670900924197014</v>
      </c>
      <c r="H1074" s="18">
        <v>100</v>
      </c>
      <c r="I1074" s="18"/>
      <c r="J1074" s="18"/>
      <c r="K1074" s="18"/>
    </row>
    <row r="1075" spans="1:11" x14ac:dyDescent="0.2">
      <c r="A1075" s="3" t="s">
        <v>185</v>
      </c>
      <c r="B1075" s="3" t="s">
        <v>664</v>
      </c>
      <c r="C1075" s="6"/>
      <c r="D1075" s="6"/>
      <c r="E1075" s="17"/>
      <c r="G1075" s="8"/>
      <c r="H1075" s="8"/>
      <c r="I1075" s="8"/>
      <c r="J1075" s="8"/>
      <c r="K1075" s="8"/>
    </row>
    <row r="1076" spans="1:11" x14ac:dyDescent="0.2">
      <c r="A1076" s="11" t="s">
        <v>122</v>
      </c>
      <c r="B1076" s="11" t="s">
        <v>665</v>
      </c>
      <c r="C1076" s="12"/>
      <c r="D1076" s="7"/>
      <c r="E1076" s="20" t="s">
        <v>226</v>
      </c>
      <c r="G1076" s="13"/>
      <c r="H1076" s="13"/>
      <c r="I1076" s="13"/>
      <c r="J1076" s="13"/>
      <c r="K1076" s="13"/>
    </row>
    <row r="1077" spans="1:11" s="16" customFormat="1" ht="15" x14ac:dyDescent="0.25">
      <c r="A1077" s="3" t="s">
        <v>122</v>
      </c>
      <c r="B1077" s="3" t="s">
        <v>665</v>
      </c>
      <c r="C1077" s="14" t="s">
        <v>201</v>
      </c>
      <c r="D1077" s="15" t="s">
        <v>202</v>
      </c>
      <c r="G1077" s="1">
        <v>20149985.039999988</v>
      </c>
      <c r="H1077" s="1">
        <v>288798705.64999998</v>
      </c>
      <c r="I1077" s="1">
        <v>0</v>
      </c>
      <c r="J1077" s="1">
        <v>29129598.999999974</v>
      </c>
      <c r="K1077" s="1">
        <f t="shared" ref="K1077" si="887">SUM(H1077:J1077)</f>
        <v>317928304.64999998</v>
      </c>
    </row>
    <row r="1078" spans="1:11" x14ac:dyDescent="0.2">
      <c r="A1078" s="3" t="s">
        <v>122</v>
      </c>
      <c r="B1078" s="3" t="s">
        <v>665</v>
      </c>
      <c r="C1078" s="6" t="s">
        <v>201</v>
      </c>
      <c r="D1078" s="6" t="s">
        <v>697</v>
      </c>
      <c r="E1078" s="17"/>
      <c r="F1078" s="17">
        <v>20290</v>
      </c>
      <c r="G1078" s="8">
        <v>993.09931197634239</v>
      </c>
      <c r="H1078" s="8">
        <v>14233.548824544108</v>
      </c>
      <c r="I1078" s="8">
        <v>0</v>
      </c>
      <c r="J1078" s="8">
        <v>1435.6628388368642</v>
      </c>
      <c r="K1078" s="8">
        <f t="shared" ref="K1078" si="888">K1077/$F1078</f>
        <v>15669.211663380975</v>
      </c>
    </row>
    <row r="1079" spans="1:11" x14ac:dyDescent="0.2">
      <c r="A1079" s="3" t="str">
        <f>A1078</f>
        <v>8001</v>
      </c>
      <c r="B1079" s="3" t="str">
        <f t="shared" ref="B1079" si="889">B1078</f>
        <v>CHARTER SCHO</v>
      </c>
      <c r="C1079" s="6" t="str">
        <f t="shared" ref="C1079" si="890">C1078</f>
        <v xml:space="preserve">$ </v>
      </c>
      <c r="D1079" s="6" t="s">
        <v>698</v>
      </c>
      <c r="E1079" s="17"/>
      <c r="F1079" s="17">
        <v>22003</v>
      </c>
      <c r="G1079" s="8">
        <v>915.78353133663541</v>
      </c>
      <c r="H1079" s="8">
        <v>13125.424062627822</v>
      </c>
      <c r="I1079" s="8">
        <v>0</v>
      </c>
      <c r="J1079" s="8">
        <v>1323.8921510703074</v>
      </c>
      <c r="K1079" s="8">
        <f t="shared" ref="K1079" si="891">K1077/$F1079</f>
        <v>14449.316213698132</v>
      </c>
    </row>
    <row r="1080" spans="1:11" s="19" customFormat="1" x14ac:dyDescent="0.2">
      <c r="A1080" s="3" t="s">
        <v>122</v>
      </c>
      <c r="B1080" s="3" t="s">
        <v>665</v>
      </c>
      <c r="C1080" s="17" t="s">
        <v>200</v>
      </c>
      <c r="D1080" s="2" t="s">
        <v>199</v>
      </c>
      <c r="E1080" s="17"/>
      <c r="G1080" s="18">
        <v>6.977172904791372</v>
      </c>
      <c r="H1080" s="18">
        <v>100</v>
      </c>
      <c r="I1080" s="18"/>
      <c r="J1080" s="18"/>
      <c r="K1080" s="18"/>
    </row>
    <row r="1081" spans="1:11" x14ac:dyDescent="0.2">
      <c r="A1081" s="3" t="s">
        <v>122</v>
      </c>
      <c r="B1081" s="3" t="s">
        <v>665</v>
      </c>
      <c r="C1081" s="17"/>
      <c r="D1081" s="6"/>
      <c r="E1081" s="17"/>
      <c r="G1081" s="8"/>
      <c r="H1081" s="8"/>
      <c r="I1081" s="8"/>
      <c r="J1081" s="8"/>
      <c r="K1081" s="8"/>
    </row>
    <row r="1082" spans="1:11" s="16" customFormat="1" x14ac:dyDescent="0.2">
      <c r="A1082" s="11" t="s">
        <v>121</v>
      </c>
      <c r="B1082" s="11" t="s">
        <v>666</v>
      </c>
      <c r="C1082" s="6"/>
      <c r="D1082" s="15"/>
      <c r="E1082" s="27" t="s">
        <v>225</v>
      </c>
      <c r="F1082" s="4"/>
      <c r="G1082" s="13"/>
      <c r="H1082" s="13"/>
      <c r="I1082" s="13"/>
      <c r="J1082" s="13"/>
      <c r="K1082" s="13"/>
    </row>
    <row r="1083" spans="1:11" ht="15" x14ac:dyDescent="0.25">
      <c r="A1083" s="3" t="s">
        <v>121</v>
      </c>
      <c r="B1083" s="3" t="s">
        <v>666</v>
      </c>
      <c r="C1083" s="14" t="s">
        <v>201</v>
      </c>
      <c r="D1083" s="6" t="s">
        <v>202</v>
      </c>
      <c r="E1083" s="17"/>
      <c r="F1083" s="16"/>
      <c r="G1083" s="1">
        <v>194251.6</v>
      </c>
      <c r="H1083" s="1">
        <v>2294796.35</v>
      </c>
      <c r="I1083" s="1">
        <v>0</v>
      </c>
      <c r="J1083" s="1">
        <v>0</v>
      </c>
      <c r="K1083" s="1">
        <f t="shared" ref="K1083" si="892">SUM(H1083:J1083)</f>
        <v>2294796.35</v>
      </c>
    </row>
    <row r="1084" spans="1:11" s="19" customFormat="1" x14ac:dyDescent="0.2">
      <c r="A1084" s="3" t="s">
        <v>121</v>
      </c>
      <c r="B1084" s="3" t="s">
        <v>666</v>
      </c>
      <c r="C1084" s="6"/>
      <c r="D1084" s="2"/>
      <c r="E1084" s="17"/>
      <c r="F1084" s="17"/>
      <c r="G1084" s="8"/>
      <c r="H1084" s="8"/>
      <c r="I1084" s="8"/>
      <c r="J1084" s="8"/>
      <c r="K1084" s="8"/>
    </row>
    <row r="1085" spans="1:11" x14ac:dyDescent="0.2">
      <c r="A1085" s="3" t="s">
        <v>121</v>
      </c>
      <c r="B1085" s="3" t="s">
        <v>666</v>
      </c>
      <c r="C1085" s="17" t="s">
        <v>200</v>
      </c>
      <c r="D1085" s="10" t="s">
        <v>199</v>
      </c>
      <c r="E1085" s="17"/>
      <c r="F1085" s="19"/>
      <c r="G1085" s="18">
        <v>8.4648731465866245</v>
      </c>
      <c r="H1085" s="18">
        <v>100</v>
      </c>
      <c r="I1085" s="18"/>
      <c r="J1085" s="18"/>
      <c r="K1085" s="18"/>
    </row>
    <row r="1086" spans="1:11" x14ac:dyDescent="0.2">
      <c r="A1086" s="3" t="s">
        <v>121</v>
      </c>
      <c r="B1086" s="3" t="s">
        <v>666</v>
      </c>
      <c r="C1086" s="6"/>
      <c r="D1086" s="7"/>
      <c r="E1086" s="20"/>
      <c r="G1086" s="8"/>
      <c r="H1086" s="8"/>
      <c r="I1086" s="8"/>
      <c r="J1086" s="8"/>
      <c r="K1086" s="8"/>
    </row>
    <row r="1087" spans="1:11" s="16" customFormat="1" x14ac:dyDescent="0.2">
      <c r="A1087" s="21" t="s">
        <v>198</v>
      </c>
      <c r="B1087" s="11" t="s">
        <v>692</v>
      </c>
      <c r="C1087" s="12"/>
      <c r="D1087" s="15"/>
      <c r="E1087" s="22" t="s">
        <v>691</v>
      </c>
      <c r="F1087" s="4"/>
      <c r="G1087" s="13"/>
      <c r="H1087" s="13"/>
      <c r="I1087" s="13"/>
      <c r="J1087" s="13"/>
      <c r="K1087" s="13"/>
    </row>
    <row r="1088" spans="1:11" ht="15" x14ac:dyDescent="0.25">
      <c r="A1088" s="21" t="s">
        <v>198</v>
      </c>
      <c r="B1088" s="11" t="s">
        <v>692</v>
      </c>
      <c r="C1088" s="14" t="s">
        <v>201</v>
      </c>
      <c r="D1088" s="6" t="s">
        <v>202</v>
      </c>
      <c r="E1088" s="17"/>
      <c r="F1088" s="16"/>
      <c r="G1088" s="1">
        <v>4794182</v>
      </c>
      <c r="H1088" s="1">
        <v>5679019</v>
      </c>
      <c r="I1088" s="1">
        <v>0</v>
      </c>
      <c r="J1088" s="1">
        <v>0</v>
      </c>
      <c r="K1088" s="1">
        <f t="shared" ref="K1088" si="893">SUM(H1088:J1088)</f>
        <v>5679019</v>
      </c>
    </row>
    <row r="1089" spans="1:11" s="19" customFormat="1" x14ac:dyDescent="0.2">
      <c r="A1089" s="21" t="s">
        <v>198</v>
      </c>
      <c r="B1089" s="11" t="s">
        <v>692</v>
      </c>
      <c r="C1089" s="6"/>
      <c r="D1089" s="2"/>
      <c r="E1089" s="17"/>
      <c r="F1089" s="17"/>
      <c r="G1089" s="8"/>
      <c r="H1089" s="8"/>
      <c r="I1089" s="8"/>
      <c r="J1089" s="8"/>
      <c r="K1089" s="8"/>
    </row>
    <row r="1090" spans="1:11" x14ac:dyDescent="0.2">
      <c r="A1090" s="21" t="s">
        <v>198</v>
      </c>
      <c r="B1090" s="11" t="s">
        <v>692</v>
      </c>
      <c r="C1090" s="17" t="s">
        <v>200</v>
      </c>
      <c r="D1090" s="10" t="s">
        <v>199</v>
      </c>
      <c r="E1090" s="17"/>
      <c r="F1090" s="19"/>
      <c r="G1090" s="18">
        <v>84.419192821858843</v>
      </c>
      <c r="H1090" s="18">
        <v>100</v>
      </c>
      <c r="I1090" s="18"/>
      <c r="J1090" s="18"/>
      <c r="K1090" s="18"/>
    </row>
    <row r="1091" spans="1:11" x14ac:dyDescent="0.2">
      <c r="A1091" s="21" t="s">
        <v>198</v>
      </c>
      <c r="B1091" s="11" t="s">
        <v>692</v>
      </c>
      <c r="C1091" s="6"/>
      <c r="D1091" s="7"/>
      <c r="E1091" s="20"/>
      <c r="G1091" s="8"/>
      <c r="H1091" s="8"/>
      <c r="I1091" s="8"/>
      <c r="J1091" s="8"/>
      <c r="K1091" s="8"/>
    </row>
    <row r="1092" spans="1:11" s="16" customFormat="1" x14ac:dyDescent="0.2">
      <c r="A1092" s="21" t="s">
        <v>688</v>
      </c>
      <c r="B1092" s="11" t="s">
        <v>689</v>
      </c>
      <c r="C1092" s="12"/>
      <c r="D1092" s="15"/>
      <c r="E1092" s="22" t="s">
        <v>690</v>
      </c>
      <c r="F1092" s="4"/>
      <c r="G1092" s="13"/>
      <c r="H1092" s="13"/>
      <c r="I1092" s="13"/>
      <c r="J1092" s="13"/>
      <c r="K1092" s="13"/>
    </row>
    <row r="1093" spans="1:11" ht="15" x14ac:dyDescent="0.25">
      <c r="A1093" s="21" t="s">
        <v>688</v>
      </c>
      <c r="B1093" s="11" t="s">
        <v>689</v>
      </c>
      <c r="C1093" s="14" t="s">
        <v>201</v>
      </c>
      <c r="D1093" s="6" t="s">
        <v>202</v>
      </c>
      <c r="E1093" s="17"/>
      <c r="F1093" s="16"/>
      <c r="G1093" s="1">
        <v>0</v>
      </c>
      <c r="H1093" s="1">
        <v>0</v>
      </c>
      <c r="I1093" s="1">
        <v>0</v>
      </c>
      <c r="J1093" s="1">
        <v>0</v>
      </c>
      <c r="K1093" s="1">
        <f t="shared" ref="K1093" si="894">SUM(H1093:J1093)</f>
        <v>0</v>
      </c>
    </row>
    <row r="1094" spans="1:11" s="19" customFormat="1" x14ac:dyDescent="0.2">
      <c r="A1094" s="21" t="s">
        <v>688</v>
      </c>
      <c r="B1094" s="11" t="s">
        <v>689</v>
      </c>
      <c r="C1094" s="6"/>
      <c r="D1094" s="2"/>
      <c r="E1094" s="17"/>
      <c r="F1094" s="17"/>
      <c r="G1094" s="8"/>
      <c r="H1094" s="8"/>
      <c r="I1094" s="8"/>
      <c r="J1094" s="8"/>
      <c r="K1094" s="8"/>
    </row>
    <row r="1095" spans="1:11" x14ac:dyDescent="0.2">
      <c r="A1095" s="21" t="s">
        <v>688</v>
      </c>
      <c r="B1095" s="11" t="s">
        <v>689</v>
      </c>
      <c r="C1095" s="17" t="s">
        <v>200</v>
      </c>
      <c r="D1095" s="10" t="s">
        <v>199</v>
      </c>
      <c r="E1095" s="17"/>
      <c r="F1095" s="19"/>
      <c r="G1095" s="18" t="e">
        <v>#DIV/0!</v>
      </c>
      <c r="H1095" s="18" t="e">
        <v>#DIV/0!</v>
      </c>
      <c r="I1095" s="18"/>
      <c r="J1095" s="18"/>
      <c r="K1095" s="18"/>
    </row>
    <row r="1096" spans="1:11" x14ac:dyDescent="0.2">
      <c r="A1096" s="21" t="s">
        <v>688</v>
      </c>
      <c r="B1096" s="11" t="s">
        <v>689</v>
      </c>
      <c r="C1096" s="6"/>
      <c r="D1096" s="7"/>
      <c r="E1096" s="20"/>
      <c r="G1096" s="8"/>
      <c r="H1096" s="8"/>
      <c r="I1096" s="8"/>
      <c r="J1096" s="8"/>
      <c r="K1096" s="8"/>
    </row>
    <row r="1097" spans="1:11" s="16" customFormat="1" x14ac:dyDescent="0.2">
      <c r="A1097" s="21" t="s">
        <v>694</v>
      </c>
      <c r="B1097" s="11" t="s">
        <v>696</v>
      </c>
      <c r="C1097" s="12"/>
      <c r="D1097" s="15"/>
      <c r="E1097" s="22" t="s">
        <v>695</v>
      </c>
      <c r="F1097" s="4"/>
      <c r="G1097" s="13"/>
      <c r="H1097" s="13"/>
      <c r="I1097" s="13"/>
      <c r="J1097" s="13"/>
      <c r="K1097" s="13"/>
    </row>
    <row r="1098" spans="1:11" ht="15" x14ac:dyDescent="0.25">
      <c r="A1098" s="21" t="s">
        <v>694</v>
      </c>
      <c r="B1098" s="11" t="s">
        <v>696</v>
      </c>
      <c r="C1098" s="14" t="s">
        <v>201</v>
      </c>
      <c r="D1098" s="6" t="s">
        <v>202</v>
      </c>
      <c r="E1098" s="17"/>
      <c r="F1098" s="16"/>
      <c r="G1098" s="1">
        <v>0</v>
      </c>
      <c r="H1098" s="1">
        <v>0</v>
      </c>
      <c r="I1098" s="1">
        <v>0</v>
      </c>
      <c r="J1098" s="1">
        <v>0</v>
      </c>
      <c r="K1098" s="1">
        <f t="shared" ref="K1098" si="895">SUM(H1098:J1098)</f>
        <v>0</v>
      </c>
    </row>
    <row r="1099" spans="1:11" s="19" customFormat="1" x14ac:dyDescent="0.2">
      <c r="A1099" s="21" t="s">
        <v>694</v>
      </c>
      <c r="B1099" s="11" t="s">
        <v>696</v>
      </c>
      <c r="C1099" s="6"/>
      <c r="D1099" s="2"/>
      <c r="E1099" s="17"/>
      <c r="F1099" s="17"/>
      <c r="G1099" s="8"/>
      <c r="H1099" s="8"/>
      <c r="I1099" s="8"/>
      <c r="J1099" s="8"/>
      <c r="K1099" s="8"/>
    </row>
    <row r="1100" spans="1:11" x14ac:dyDescent="0.2">
      <c r="A1100" s="21" t="s">
        <v>694</v>
      </c>
      <c r="B1100" s="11" t="s">
        <v>696</v>
      </c>
      <c r="C1100" s="17" t="s">
        <v>200</v>
      </c>
      <c r="D1100" s="10" t="s">
        <v>199</v>
      </c>
      <c r="E1100" s="17"/>
      <c r="F1100" s="19"/>
      <c r="G1100" s="53" t="s">
        <v>716</v>
      </c>
      <c r="H1100" s="52" t="s">
        <v>716</v>
      </c>
      <c r="I1100" s="18"/>
      <c r="J1100" s="18"/>
      <c r="K1100" s="18"/>
    </row>
    <row r="1101" spans="1:11" x14ac:dyDescent="0.2">
      <c r="A1101" s="21" t="s">
        <v>694</v>
      </c>
      <c r="B1101" s="11" t="s">
        <v>696</v>
      </c>
      <c r="C1101" s="6"/>
      <c r="D1101" s="7"/>
      <c r="E1101" s="20"/>
      <c r="G1101" s="8"/>
      <c r="H1101" s="8"/>
      <c r="I1101" s="8"/>
      <c r="J1101" s="8"/>
      <c r="K1101" s="8"/>
    </row>
    <row r="1102" spans="1:11" s="16" customFormat="1" x14ac:dyDescent="0.2">
      <c r="A1102" s="11" t="s">
        <v>33</v>
      </c>
      <c r="B1102" s="11" t="s">
        <v>667</v>
      </c>
      <c r="C1102" s="12"/>
      <c r="D1102" s="15"/>
      <c r="E1102" s="27" t="s">
        <v>224</v>
      </c>
      <c r="F1102" s="4"/>
      <c r="G1102" s="13"/>
      <c r="H1102" s="13"/>
      <c r="I1102" s="13"/>
      <c r="J1102" s="13"/>
      <c r="K1102" s="13"/>
    </row>
    <row r="1103" spans="1:11" ht="15" x14ac:dyDescent="0.25">
      <c r="A1103" s="3" t="s">
        <v>33</v>
      </c>
      <c r="B1103" s="3" t="s">
        <v>667</v>
      </c>
      <c r="C1103" s="14" t="s">
        <v>201</v>
      </c>
      <c r="D1103" s="6" t="s">
        <v>202</v>
      </c>
      <c r="E1103" s="17"/>
      <c r="F1103" s="16"/>
      <c r="G1103" s="1">
        <v>5093573.5200000005</v>
      </c>
      <c r="H1103" s="1">
        <v>16506379.630000001</v>
      </c>
      <c r="I1103" s="1">
        <v>0</v>
      </c>
      <c r="J1103" s="1">
        <v>-7.2759576141834259E-12</v>
      </c>
      <c r="K1103" s="1">
        <f t="shared" ref="K1103" si="896">SUM(H1103:J1103)</f>
        <v>16506379.630000001</v>
      </c>
    </row>
    <row r="1104" spans="1:11" s="19" customFormat="1" x14ac:dyDescent="0.2">
      <c r="A1104" s="3" t="s">
        <v>33</v>
      </c>
      <c r="B1104" s="3" t="s">
        <v>667</v>
      </c>
      <c r="C1104" s="6"/>
      <c r="D1104" s="2"/>
      <c r="E1104" s="17"/>
      <c r="F1104" s="17"/>
      <c r="G1104" s="8"/>
      <c r="H1104" s="8"/>
      <c r="I1104" s="8"/>
      <c r="J1104" s="8"/>
      <c r="K1104" s="8"/>
    </row>
    <row r="1105" spans="1:11" x14ac:dyDescent="0.2">
      <c r="A1105" s="3" t="s">
        <v>33</v>
      </c>
      <c r="B1105" s="3" t="s">
        <v>667</v>
      </c>
      <c r="C1105" s="17" t="s">
        <v>200</v>
      </c>
      <c r="D1105" s="10" t="s">
        <v>199</v>
      </c>
      <c r="E1105" s="17"/>
      <c r="F1105" s="19"/>
      <c r="G1105" s="52">
        <v>30.858211395686897</v>
      </c>
      <c r="H1105" s="52">
        <v>100</v>
      </c>
      <c r="I1105" s="18"/>
      <c r="J1105" s="18"/>
      <c r="K1105" s="18"/>
    </row>
    <row r="1106" spans="1:11" x14ac:dyDescent="0.2">
      <c r="A1106" s="3" t="s">
        <v>33</v>
      </c>
      <c r="B1106" s="3" t="s">
        <v>667</v>
      </c>
      <c r="C1106" s="6"/>
      <c r="D1106" s="7"/>
      <c r="E1106" s="20"/>
      <c r="G1106" s="8"/>
      <c r="H1106" s="8"/>
      <c r="I1106" s="8"/>
      <c r="J1106" s="8"/>
      <c r="K1106" s="8"/>
    </row>
    <row r="1107" spans="1:11" s="16" customFormat="1" x14ac:dyDescent="0.2">
      <c r="A1107" s="11" t="s">
        <v>155</v>
      </c>
      <c r="B1107" s="11" t="s">
        <v>668</v>
      </c>
      <c r="C1107" s="12"/>
      <c r="D1107" s="15"/>
      <c r="E1107" s="27" t="s">
        <v>223</v>
      </c>
      <c r="F1107" s="4"/>
      <c r="G1107" s="13"/>
      <c r="H1107" s="13"/>
      <c r="I1107" s="13"/>
      <c r="J1107" s="13"/>
      <c r="K1107" s="13"/>
    </row>
    <row r="1108" spans="1:11" ht="15" x14ac:dyDescent="0.25">
      <c r="A1108" s="3" t="s">
        <v>155</v>
      </c>
      <c r="B1108" s="3" t="s">
        <v>668</v>
      </c>
      <c r="C1108" s="14" t="s">
        <v>201</v>
      </c>
      <c r="D1108" s="6" t="s">
        <v>202</v>
      </c>
      <c r="E1108" s="17"/>
      <c r="F1108" s="16"/>
      <c r="G1108" s="1">
        <v>829860.5</v>
      </c>
      <c r="H1108" s="1">
        <v>4133163.76</v>
      </c>
      <c r="I1108" s="1">
        <v>0</v>
      </c>
      <c r="J1108" s="1">
        <v>0</v>
      </c>
      <c r="K1108" s="1">
        <f t="shared" ref="K1108" si="897">SUM(H1108:J1108)</f>
        <v>4133163.76</v>
      </c>
    </row>
    <row r="1109" spans="1:11" s="19" customFormat="1" x14ac:dyDescent="0.2">
      <c r="A1109" s="3" t="s">
        <v>155</v>
      </c>
      <c r="B1109" s="3" t="s">
        <v>668</v>
      </c>
      <c r="C1109" s="6"/>
      <c r="D1109" s="2"/>
      <c r="E1109" s="17"/>
      <c r="F1109" s="17"/>
      <c r="G1109" s="8"/>
      <c r="H1109" s="8"/>
      <c r="I1109" s="8"/>
      <c r="J1109" s="8"/>
      <c r="K1109" s="8"/>
    </row>
    <row r="1110" spans="1:11" x14ac:dyDescent="0.2">
      <c r="A1110" s="3" t="s">
        <v>155</v>
      </c>
      <c r="B1110" s="3" t="s">
        <v>668</v>
      </c>
      <c r="C1110" s="17" t="s">
        <v>200</v>
      </c>
      <c r="D1110" s="10" t="s">
        <v>199</v>
      </c>
      <c r="E1110" s="17"/>
      <c r="F1110" s="19"/>
      <c r="G1110" s="52">
        <v>20.078093881283817</v>
      </c>
      <c r="H1110" s="52">
        <v>100</v>
      </c>
      <c r="I1110" s="18"/>
      <c r="J1110" s="18"/>
      <c r="K1110" s="18"/>
    </row>
    <row r="1111" spans="1:11" x14ac:dyDescent="0.2">
      <c r="A1111" s="3" t="s">
        <v>155</v>
      </c>
      <c r="B1111" s="3" t="s">
        <v>668</v>
      </c>
      <c r="C1111" s="6"/>
      <c r="D1111" s="7"/>
      <c r="E1111" s="20"/>
      <c r="G1111" s="8"/>
      <c r="H1111" s="8"/>
      <c r="I1111" s="8"/>
      <c r="J1111" s="8"/>
      <c r="K1111" s="8"/>
    </row>
    <row r="1112" spans="1:11" s="16" customFormat="1" x14ac:dyDescent="0.2">
      <c r="A1112" s="11" t="s">
        <v>109</v>
      </c>
      <c r="B1112" s="11" t="s">
        <v>669</v>
      </c>
      <c r="C1112" s="12"/>
      <c r="D1112" s="15"/>
      <c r="E1112" s="27" t="s">
        <v>222</v>
      </c>
      <c r="F1112" s="4"/>
      <c r="G1112" s="13"/>
      <c r="H1112" s="13"/>
      <c r="I1112" s="13"/>
      <c r="J1112" s="13"/>
      <c r="K1112" s="13"/>
    </row>
    <row r="1113" spans="1:11" ht="15" x14ac:dyDescent="0.25">
      <c r="A1113" s="3" t="s">
        <v>109</v>
      </c>
      <c r="B1113" s="3" t="s">
        <v>669</v>
      </c>
      <c r="C1113" s="14" t="s">
        <v>201</v>
      </c>
      <c r="D1113" s="6" t="s">
        <v>202</v>
      </c>
      <c r="E1113" s="17"/>
      <c r="F1113" s="16"/>
      <c r="G1113" s="1">
        <v>5966399.9700000007</v>
      </c>
      <c r="H1113" s="1">
        <v>14777937.15</v>
      </c>
      <c r="I1113" s="1">
        <v>0</v>
      </c>
      <c r="J1113" s="1">
        <v>0</v>
      </c>
      <c r="K1113" s="1">
        <f t="shared" ref="K1113" si="898">SUM(H1113:J1113)</f>
        <v>14777937.15</v>
      </c>
    </row>
    <row r="1114" spans="1:11" s="19" customFormat="1" x14ac:dyDescent="0.2">
      <c r="A1114" s="3" t="s">
        <v>109</v>
      </c>
      <c r="B1114" s="3" t="s">
        <v>669</v>
      </c>
      <c r="C1114" s="6"/>
      <c r="D1114" s="2"/>
      <c r="E1114" s="17"/>
      <c r="F1114" s="17"/>
      <c r="G1114" s="8"/>
      <c r="H1114" s="8"/>
      <c r="I1114" s="8"/>
      <c r="J1114" s="8"/>
      <c r="K1114" s="8"/>
    </row>
    <row r="1115" spans="1:11" x14ac:dyDescent="0.2">
      <c r="A1115" s="3" t="s">
        <v>109</v>
      </c>
      <c r="B1115" s="3" t="s">
        <v>669</v>
      </c>
      <c r="C1115" s="17" t="s">
        <v>200</v>
      </c>
      <c r="D1115" s="10" t="s">
        <v>199</v>
      </c>
      <c r="E1115" s="17"/>
      <c r="F1115" s="19"/>
      <c r="G1115" s="52">
        <v>40.37369972168274</v>
      </c>
      <c r="H1115" s="52">
        <v>100</v>
      </c>
      <c r="I1115" s="18"/>
      <c r="J1115" s="18"/>
      <c r="K1115" s="18"/>
    </row>
    <row r="1116" spans="1:11" x14ac:dyDescent="0.2">
      <c r="A1116" s="3" t="s">
        <v>109</v>
      </c>
      <c r="B1116" s="3" t="s">
        <v>669</v>
      </c>
      <c r="C1116" s="6"/>
      <c r="D1116" s="7"/>
      <c r="E1116" s="20"/>
      <c r="G1116" s="8"/>
      <c r="H1116" s="8"/>
      <c r="I1116" s="8"/>
      <c r="J1116" s="8"/>
      <c r="K1116" s="8"/>
    </row>
    <row r="1117" spans="1:11" s="16" customFormat="1" x14ac:dyDescent="0.2">
      <c r="A1117" s="11" t="s">
        <v>160</v>
      </c>
      <c r="B1117" s="11" t="s">
        <v>670</v>
      </c>
      <c r="C1117" s="12"/>
      <c r="D1117" s="15"/>
      <c r="E1117" s="27" t="s">
        <v>221</v>
      </c>
      <c r="F1117" s="4"/>
      <c r="G1117" s="13"/>
      <c r="H1117" s="13"/>
      <c r="I1117" s="13"/>
      <c r="J1117" s="13"/>
      <c r="K1117" s="13"/>
    </row>
    <row r="1118" spans="1:11" ht="15" x14ac:dyDescent="0.25">
      <c r="A1118" s="3" t="s">
        <v>160</v>
      </c>
      <c r="B1118" s="3" t="s">
        <v>670</v>
      </c>
      <c r="C1118" s="14" t="s">
        <v>201</v>
      </c>
      <c r="D1118" s="6" t="s">
        <v>202</v>
      </c>
      <c r="E1118" s="17"/>
      <c r="F1118" s="16"/>
      <c r="G1118" s="1">
        <v>2836027.26</v>
      </c>
      <c r="H1118" s="1">
        <v>9899056</v>
      </c>
      <c r="I1118" s="1">
        <v>0</v>
      </c>
      <c r="J1118" s="1">
        <v>0</v>
      </c>
      <c r="K1118" s="1">
        <f t="shared" ref="K1118" si="899">SUM(H1118:J1118)</f>
        <v>9899056</v>
      </c>
    </row>
    <row r="1119" spans="1:11" s="19" customFormat="1" x14ac:dyDescent="0.2">
      <c r="A1119" s="3" t="s">
        <v>160</v>
      </c>
      <c r="B1119" s="3" t="s">
        <v>670</v>
      </c>
      <c r="C1119" s="6"/>
      <c r="D1119" s="2"/>
      <c r="E1119" s="17"/>
      <c r="F1119" s="17"/>
      <c r="G1119" s="8"/>
      <c r="H1119" s="8"/>
      <c r="I1119" s="8"/>
      <c r="J1119" s="8"/>
      <c r="K1119" s="8"/>
    </row>
    <row r="1120" spans="1:11" x14ac:dyDescent="0.2">
      <c r="A1120" s="3" t="s">
        <v>160</v>
      </c>
      <c r="B1120" s="3" t="s">
        <v>670</v>
      </c>
      <c r="C1120" s="17" t="s">
        <v>200</v>
      </c>
      <c r="D1120" s="10" t="s">
        <v>199</v>
      </c>
      <c r="E1120" s="17"/>
      <c r="F1120" s="19"/>
      <c r="G1120" s="52">
        <v>28.649471828424851</v>
      </c>
      <c r="H1120" s="52">
        <v>100</v>
      </c>
      <c r="I1120" s="18"/>
      <c r="J1120" s="18"/>
      <c r="K1120" s="18"/>
    </row>
    <row r="1121" spans="1:11" x14ac:dyDescent="0.2">
      <c r="A1121" s="3" t="s">
        <v>160</v>
      </c>
      <c r="B1121" s="3" t="s">
        <v>670</v>
      </c>
      <c r="C1121" s="6"/>
      <c r="D1121" s="7"/>
      <c r="E1121" s="20"/>
      <c r="G1121" s="8"/>
      <c r="H1121" s="8"/>
      <c r="I1121" s="8"/>
      <c r="J1121" s="8"/>
      <c r="K1121" s="8"/>
    </row>
    <row r="1122" spans="1:11" s="16" customFormat="1" x14ac:dyDescent="0.2">
      <c r="A1122" s="11" t="s">
        <v>62</v>
      </c>
      <c r="B1122" s="11" t="s">
        <v>671</v>
      </c>
      <c r="C1122" s="12"/>
      <c r="D1122" s="15"/>
      <c r="E1122" s="27" t="s">
        <v>220</v>
      </c>
      <c r="F1122" s="4"/>
      <c r="G1122" s="13"/>
      <c r="H1122" s="13"/>
      <c r="I1122" s="13"/>
      <c r="J1122" s="13"/>
      <c r="K1122" s="13"/>
    </row>
    <row r="1123" spans="1:11" ht="15" x14ac:dyDescent="0.25">
      <c r="A1123" s="3" t="s">
        <v>62</v>
      </c>
      <c r="B1123" s="3" t="s">
        <v>671</v>
      </c>
      <c r="C1123" s="14" t="s">
        <v>201</v>
      </c>
      <c r="D1123" s="6" t="s">
        <v>202</v>
      </c>
      <c r="E1123" s="17"/>
      <c r="F1123" s="16"/>
      <c r="G1123" s="1">
        <v>1942353.32</v>
      </c>
      <c r="H1123" s="1">
        <v>15627206.959999999</v>
      </c>
      <c r="I1123" s="1">
        <v>0</v>
      </c>
      <c r="J1123" s="1">
        <v>0</v>
      </c>
      <c r="K1123" s="1">
        <f t="shared" ref="K1123" si="900">SUM(H1123:J1123)</f>
        <v>15627206.959999999</v>
      </c>
    </row>
    <row r="1124" spans="1:11" s="19" customFormat="1" x14ac:dyDescent="0.2">
      <c r="A1124" s="3" t="s">
        <v>62</v>
      </c>
      <c r="B1124" s="3" t="s">
        <v>671</v>
      </c>
      <c r="C1124" s="6"/>
      <c r="D1124" s="2"/>
      <c r="E1124" s="17"/>
      <c r="F1124" s="17"/>
      <c r="G1124" s="8"/>
      <c r="H1124" s="8"/>
      <c r="I1124" s="8"/>
      <c r="J1124" s="8"/>
      <c r="K1124" s="8"/>
    </row>
    <row r="1125" spans="1:11" x14ac:dyDescent="0.2">
      <c r="A1125" s="3" t="s">
        <v>62</v>
      </c>
      <c r="B1125" s="3" t="s">
        <v>671</v>
      </c>
      <c r="C1125" s="17" t="s">
        <v>200</v>
      </c>
      <c r="D1125" s="10" t="s">
        <v>199</v>
      </c>
      <c r="E1125" s="17"/>
      <c r="F1125" s="19"/>
      <c r="G1125" s="52">
        <v>12.429305665252418</v>
      </c>
      <c r="H1125" s="52">
        <v>100</v>
      </c>
      <c r="I1125" s="18"/>
      <c r="J1125" s="18"/>
      <c r="K1125" s="18"/>
    </row>
    <row r="1126" spans="1:11" x14ac:dyDescent="0.2">
      <c r="A1126" s="3" t="s">
        <v>62</v>
      </c>
      <c r="B1126" s="3" t="s">
        <v>671</v>
      </c>
      <c r="C1126" s="6"/>
      <c r="D1126" s="7"/>
      <c r="E1126" s="20"/>
      <c r="G1126" s="8"/>
      <c r="H1126" s="8"/>
      <c r="I1126" s="8"/>
      <c r="J1126" s="8"/>
      <c r="K1126" s="8"/>
    </row>
    <row r="1127" spans="1:11" s="16" customFormat="1" x14ac:dyDescent="0.2">
      <c r="A1127" s="11" t="s">
        <v>152</v>
      </c>
      <c r="B1127" s="11" t="s">
        <v>672</v>
      </c>
      <c r="C1127" s="12"/>
      <c r="D1127" s="15"/>
      <c r="E1127" s="27" t="s">
        <v>219</v>
      </c>
      <c r="F1127" s="4"/>
      <c r="G1127" s="13"/>
      <c r="H1127" s="13"/>
      <c r="I1127" s="13"/>
      <c r="J1127" s="13"/>
      <c r="K1127" s="13"/>
    </row>
    <row r="1128" spans="1:11" ht="15" x14ac:dyDescent="0.25">
      <c r="A1128" s="3" t="s">
        <v>152</v>
      </c>
      <c r="B1128" s="3" t="s">
        <v>672</v>
      </c>
      <c r="C1128" s="14" t="s">
        <v>201</v>
      </c>
      <c r="D1128" s="6" t="s">
        <v>202</v>
      </c>
      <c r="E1128" s="17"/>
      <c r="F1128" s="16"/>
      <c r="G1128" s="1">
        <v>1978609.24</v>
      </c>
      <c r="H1128" s="1">
        <v>8802462.8800000008</v>
      </c>
      <c r="I1128" s="1">
        <v>0</v>
      </c>
      <c r="J1128" s="1">
        <v>0</v>
      </c>
      <c r="K1128" s="1">
        <f t="shared" ref="K1128" si="901">SUM(H1128:J1128)</f>
        <v>8802462.8800000008</v>
      </c>
    </row>
    <row r="1129" spans="1:11" s="19" customFormat="1" x14ac:dyDescent="0.2">
      <c r="A1129" s="3" t="s">
        <v>152</v>
      </c>
      <c r="B1129" s="3" t="s">
        <v>672</v>
      </c>
      <c r="C1129" s="6"/>
      <c r="D1129" s="2"/>
      <c r="E1129" s="17"/>
      <c r="F1129" s="17"/>
      <c r="G1129" s="8"/>
      <c r="H1129" s="8"/>
      <c r="I1129" s="8"/>
      <c r="J1129" s="8"/>
      <c r="K1129" s="8"/>
    </row>
    <row r="1130" spans="1:11" x14ac:dyDescent="0.2">
      <c r="A1130" s="3" t="s">
        <v>152</v>
      </c>
      <c r="B1130" s="3" t="s">
        <v>672</v>
      </c>
      <c r="C1130" s="17" t="s">
        <v>200</v>
      </c>
      <c r="D1130" s="10" t="s">
        <v>199</v>
      </c>
      <c r="E1130" s="17"/>
      <c r="F1130" s="19"/>
      <c r="G1130" s="52">
        <v>22.477904956527347</v>
      </c>
      <c r="H1130" s="52">
        <v>100</v>
      </c>
      <c r="I1130" s="18"/>
      <c r="J1130" s="18"/>
      <c r="K1130" s="18"/>
    </row>
    <row r="1131" spans="1:11" x14ac:dyDescent="0.2">
      <c r="A1131" s="3" t="s">
        <v>152</v>
      </c>
      <c r="B1131" s="3" t="s">
        <v>672</v>
      </c>
      <c r="C1131" s="6"/>
      <c r="D1131" s="7"/>
      <c r="E1131" s="20"/>
      <c r="G1131" s="8"/>
      <c r="H1131" s="8"/>
      <c r="I1131" s="8"/>
      <c r="J1131" s="8"/>
      <c r="K1131" s="8"/>
    </row>
    <row r="1132" spans="1:11" s="16" customFormat="1" x14ac:dyDescent="0.2">
      <c r="A1132" s="11" t="s">
        <v>165</v>
      </c>
      <c r="B1132" s="11" t="s">
        <v>673</v>
      </c>
      <c r="C1132" s="12"/>
      <c r="D1132" s="15"/>
      <c r="E1132" s="27" t="s">
        <v>218</v>
      </c>
      <c r="F1132" s="4"/>
      <c r="G1132" s="13"/>
      <c r="H1132" s="13"/>
      <c r="I1132" s="13"/>
      <c r="J1132" s="13"/>
      <c r="K1132" s="13"/>
    </row>
    <row r="1133" spans="1:11" ht="15" x14ac:dyDescent="0.25">
      <c r="A1133" s="3" t="s">
        <v>165</v>
      </c>
      <c r="B1133" s="3" t="s">
        <v>673</v>
      </c>
      <c r="C1133" s="14" t="s">
        <v>201</v>
      </c>
      <c r="D1133" s="6" t="s">
        <v>202</v>
      </c>
      <c r="E1133" s="17"/>
      <c r="F1133" s="16"/>
      <c r="G1133" s="1">
        <v>2016182.1399999997</v>
      </c>
      <c r="H1133" s="1">
        <v>6902844.5699999994</v>
      </c>
      <c r="I1133" s="1">
        <v>0</v>
      </c>
      <c r="J1133" s="1">
        <v>0</v>
      </c>
      <c r="K1133" s="1">
        <f t="shared" ref="K1133" si="902">SUM(H1133:J1133)</f>
        <v>6902844.5699999994</v>
      </c>
    </row>
    <row r="1134" spans="1:11" s="19" customFormat="1" x14ac:dyDescent="0.2">
      <c r="A1134" s="3" t="s">
        <v>165</v>
      </c>
      <c r="B1134" s="3" t="s">
        <v>673</v>
      </c>
      <c r="C1134" s="6"/>
      <c r="D1134" s="2"/>
      <c r="E1134" s="17"/>
      <c r="F1134" s="17"/>
      <c r="G1134" s="8"/>
      <c r="H1134" s="8"/>
      <c r="I1134" s="8"/>
      <c r="J1134" s="8"/>
      <c r="K1134" s="8"/>
    </row>
    <row r="1135" spans="1:11" x14ac:dyDescent="0.2">
      <c r="A1135" s="3" t="s">
        <v>165</v>
      </c>
      <c r="B1135" s="3" t="s">
        <v>673</v>
      </c>
      <c r="C1135" s="17" t="s">
        <v>200</v>
      </c>
      <c r="D1135" s="10" t="s">
        <v>199</v>
      </c>
      <c r="E1135" s="17"/>
      <c r="F1135" s="19"/>
      <c r="G1135" s="52">
        <v>29.207989830198361</v>
      </c>
      <c r="H1135" s="52">
        <v>100</v>
      </c>
      <c r="I1135" s="18"/>
      <c r="J1135" s="18"/>
      <c r="K1135" s="18"/>
    </row>
    <row r="1136" spans="1:11" x14ac:dyDescent="0.2">
      <c r="A1136" s="3" t="s">
        <v>165</v>
      </c>
      <c r="B1136" s="3" t="s">
        <v>673</v>
      </c>
      <c r="C1136" s="6"/>
      <c r="D1136" s="7"/>
      <c r="E1136" s="20"/>
      <c r="G1136" s="8"/>
      <c r="H1136" s="8"/>
      <c r="I1136" s="8"/>
      <c r="J1136" s="8"/>
      <c r="K1136" s="8"/>
    </row>
    <row r="1137" spans="1:11" s="16" customFormat="1" x14ac:dyDescent="0.2">
      <c r="A1137" s="11" t="s">
        <v>112</v>
      </c>
      <c r="B1137" s="11" t="s">
        <v>674</v>
      </c>
      <c r="C1137" s="12"/>
      <c r="D1137" s="15"/>
      <c r="E1137" s="27" t="s">
        <v>217</v>
      </c>
      <c r="F1137" s="4"/>
      <c r="G1137" s="13"/>
      <c r="H1137" s="13"/>
      <c r="I1137" s="13"/>
      <c r="J1137" s="13"/>
      <c r="K1137" s="13"/>
    </row>
    <row r="1138" spans="1:11" ht="15" x14ac:dyDescent="0.25">
      <c r="A1138" s="3" t="s">
        <v>112</v>
      </c>
      <c r="B1138" s="3" t="s">
        <v>674</v>
      </c>
      <c r="C1138" s="14" t="s">
        <v>201</v>
      </c>
      <c r="D1138" s="6" t="s">
        <v>202</v>
      </c>
      <c r="E1138" s="17"/>
      <c r="F1138" s="16"/>
      <c r="G1138" s="1">
        <v>1811278.5799999996</v>
      </c>
      <c r="H1138" s="1">
        <v>5108026.2699999996</v>
      </c>
      <c r="I1138" s="1">
        <v>0</v>
      </c>
      <c r="J1138" s="1">
        <v>0</v>
      </c>
      <c r="K1138" s="1">
        <f t="shared" ref="K1138" si="903">SUM(H1138:J1138)</f>
        <v>5108026.2699999996</v>
      </c>
    </row>
    <row r="1139" spans="1:11" s="19" customFormat="1" x14ac:dyDescent="0.2">
      <c r="A1139" s="3" t="s">
        <v>112</v>
      </c>
      <c r="B1139" s="3" t="s">
        <v>674</v>
      </c>
      <c r="C1139" s="6"/>
      <c r="D1139" s="2"/>
      <c r="E1139" s="17"/>
      <c r="F1139" s="17"/>
      <c r="G1139" s="8"/>
      <c r="H1139" s="8"/>
      <c r="I1139" s="8"/>
      <c r="J1139" s="8"/>
      <c r="K1139" s="8"/>
    </row>
    <row r="1140" spans="1:11" x14ac:dyDescent="0.2">
      <c r="A1140" s="3" t="s">
        <v>112</v>
      </c>
      <c r="B1140" s="3" t="s">
        <v>674</v>
      </c>
      <c r="C1140" s="17" t="s">
        <v>200</v>
      </c>
      <c r="D1140" s="10" t="s">
        <v>199</v>
      </c>
      <c r="E1140" s="17"/>
      <c r="F1140" s="19"/>
      <c r="G1140" s="52">
        <v>35.459460939694807</v>
      </c>
      <c r="H1140" s="52">
        <v>100</v>
      </c>
      <c r="I1140" s="18"/>
      <c r="J1140" s="18"/>
      <c r="K1140" s="18"/>
    </row>
    <row r="1141" spans="1:11" x14ac:dyDescent="0.2">
      <c r="A1141" s="3" t="s">
        <v>112</v>
      </c>
      <c r="B1141" s="3" t="s">
        <v>674</v>
      </c>
      <c r="C1141" s="6"/>
      <c r="D1141" s="7"/>
      <c r="E1141" s="20"/>
      <c r="G1141" s="8"/>
      <c r="H1141" s="8"/>
      <c r="I1141" s="8"/>
      <c r="J1141" s="8"/>
      <c r="K1141" s="8"/>
    </row>
    <row r="1142" spans="1:11" s="16" customFormat="1" x14ac:dyDescent="0.2">
      <c r="A1142" s="11" t="s">
        <v>97</v>
      </c>
      <c r="B1142" s="11" t="s">
        <v>675</v>
      </c>
      <c r="C1142" s="12"/>
      <c r="D1142" s="15"/>
      <c r="E1142" s="27" t="s">
        <v>216</v>
      </c>
      <c r="F1142" s="4"/>
      <c r="G1142" s="13"/>
      <c r="H1142" s="13"/>
      <c r="I1142" s="13"/>
      <c r="J1142" s="13"/>
      <c r="K1142" s="13"/>
    </row>
    <row r="1143" spans="1:11" ht="15" x14ac:dyDescent="0.25">
      <c r="A1143" s="3" t="s">
        <v>97</v>
      </c>
      <c r="B1143" s="3" t="s">
        <v>675</v>
      </c>
      <c r="C1143" s="14" t="s">
        <v>201</v>
      </c>
      <c r="D1143" s="6" t="s">
        <v>202</v>
      </c>
      <c r="E1143" s="17"/>
      <c r="F1143" s="16"/>
      <c r="G1143" s="1">
        <v>1050631.43</v>
      </c>
      <c r="H1143" s="1">
        <v>3841132.63</v>
      </c>
      <c r="I1143" s="1">
        <v>0</v>
      </c>
      <c r="J1143" s="1">
        <v>-9.0949470177292824E-12</v>
      </c>
      <c r="K1143" s="1">
        <f t="shared" ref="K1143" si="904">SUM(H1143:J1143)</f>
        <v>3841132.63</v>
      </c>
    </row>
    <row r="1144" spans="1:11" s="19" customFormat="1" x14ac:dyDescent="0.2">
      <c r="A1144" s="3" t="s">
        <v>97</v>
      </c>
      <c r="B1144" s="3" t="s">
        <v>675</v>
      </c>
      <c r="C1144" s="6"/>
      <c r="D1144" s="2"/>
      <c r="E1144" s="17"/>
      <c r="F1144" s="17"/>
      <c r="G1144" s="8"/>
      <c r="H1144" s="8"/>
      <c r="I1144" s="8"/>
      <c r="J1144" s="8"/>
      <c r="K1144" s="8"/>
    </row>
    <row r="1145" spans="1:11" x14ac:dyDescent="0.2">
      <c r="A1145" s="3" t="s">
        <v>97</v>
      </c>
      <c r="B1145" s="3" t="s">
        <v>675</v>
      </c>
      <c r="C1145" s="17" t="s">
        <v>200</v>
      </c>
      <c r="D1145" s="10" t="s">
        <v>199</v>
      </c>
      <c r="E1145" s="17"/>
      <c r="F1145" s="19"/>
      <c r="G1145" s="52">
        <v>27.352125823366841</v>
      </c>
      <c r="H1145" s="52">
        <v>100</v>
      </c>
      <c r="I1145" s="18"/>
      <c r="J1145" s="18"/>
      <c r="K1145" s="18"/>
    </row>
    <row r="1146" spans="1:11" x14ac:dyDescent="0.2">
      <c r="A1146" s="3" t="s">
        <v>97</v>
      </c>
      <c r="B1146" s="3" t="s">
        <v>675</v>
      </c>
      <c r="C1146" s="6"/>
      <c r="D1146" s="7"/>
      <c r="E1146" s="20"/>
      <c r="G1146" s="8"/>
      <c r="H1146" s="8"/>
      <c r="I1146" s="8"/>
      <c r="J1146" s="8"/>
      <c r="K1146" s="8"/>
    </row>
    <row r="1147" spans="1:11" s="16" customFormat="1" x14ac:dyDescent="0.2">
      <c r="A1147" s="11" t="s">
        <v>140</v>
      </c>
      <c r="B1147" s="11" t="s">
        <v>676</v>
      </c>
      <c r="C1147" s="12"/>
      <c r="D1147" s="15"/>
      <c r="E1147" s="27" t="s">
        <v>215</v>
      </c>
      <c r="F1147" s="4"/>
      <c r="G1147" s="13"/>
      <c r="H1147" s="13"/>
      <c r="I1147" s="13"/>
      <c r="J1147" s="13"/>
      <c r="K1147" s="13"/>
    </row>
    <row r="1148" spans="1:11" ht="15" x14ac:dyDescent="0.25">
      <c r="A1148" s="3" t="s">
        <v>140</v>
      </c>
      <c r="B1148" s="3" t="s">
        <v>676</v>
      </c>
      <c r="C1148" s="14" t="s">
        <v>201</v>
      </c>
      <c r="D1148" s="6" t="s">
        <v>202</v>
      </c>
      <c r="E1148" s="17"/>
      <c r="F1148" s="16"/>
      <c r="G1148" s="1">
        <v>1228287.83</v>
      </c>
      <c r="H1148" s="1">
        <v>4212074.78</v>
      </c>
      <c r="I1148" s="1">
        <v>0</v>
      </c>
      <c r="J1148" s="1">
        <v>0</v>
      </c>
      <c r="K1148" s="1">
        <f t="shared" ref="K1148" si="905">SUM(H1148:J1148)</f>
        <v>4212074.78</v>
      </c>
    </row>
    <row r="1149" spans="1:11" s="19" customFormat="1" x14ac:dyDescent="0.2">
      <c r="A1149" s="3" t="s">
        <v>140</v>
      </c>
      <c r="B1149" s="3" t="s">
        <v>676</v>
      </c>
      <c r="C1149" s="6"/>
      <c r="D1149" s="2"/>
      <c r="E1149" s="17"/>
      <c r="F1149" s="17"/>
      <c r="G1149" s="8"/>
      <c r="H1149" s="8"/>
      <c r="I1149" s="8"/>
      <c r="J1149" s="8"/>
      <c r="K1149" s="8"/>
    </row>
    <row r="1150" spans="1:11" x14ac:dyDescent="0.2">
      <c r="A1150" s="3" t="s">
        <v>140</v>
      </c>
      <c r="B1150" s="3" t="s">
        <v>676</v>
      </c>
      <c r="C1150" s="17" t="s">
        <v>200</v>
      </c>
      <c r="D1150" s="10" t="s">
        <v>199</v>
      </c>
      <c r="E1150" s="17"/>
      <c r="F1150" s="19"/>
      <c r="G1150" s="52">
        <v>29.161111664783878</v>
      </c>
      <c r="H1150" s="52">
        <v>100</v>
      </c>
      <c r="I1150" s="18"/>
      <c r="J1150" s="18"/>
      <c r="K1150" s="18"/>
    </row>
    <row r="1151" spans="1:11" x14ac:dyDescent="0.2">
      <c r="A1151" s="3" t="s">
        <v>140</v>
      </c>
      <c r="B1151" s="3" t="s">
        <v>676</v>
      </c>
      <c r="C1151" s="6"/>
      <c r="D1151" s="7"/>
      <c r="E1151" s="20"/>
      <c r="G1151" s="8"/>
      <c r="H1151" s="8"/>
      <c r="I1151" s="8"/>
      <c r="J1151" s="8"/>
      <c r="K1151" s="8"/>
    </row>
    <row r="1152" spans="1:11" s="16" customFormat="1" x14ac:dyDescent="0.2">
      <c r="A1152" s="11" t="s">
        <v>142</v>
      </c>
      <c r="B1152" s="11" t="s">
        <v>677</v>
      </c>
      <c r="C1152" s="12"/>
      <c r="D1152" s="15"/>
      <c r="E1152" s="27" t="s">
        <v>214</v>
      </c>
      <c r="F1152" s="4"/>
      <c r="G1152" s="13"/>
      <c r="H1152" s="13"/>
      <c r="I1152" s="13"/>
      <c r="J1152" s="13"/>
      <c r="K1152" s="13"/>
    </row>
    <row r="1153" spans="1:11" ht="15" x14ac:dyDescent="0.25">
      <c r="A1153" s="3" t="s">
        <v>142</v>
      </c>
      <c r="B1153" s="3" t="s">
        <v>677</v>
      </c>
      <c r="C1153" s="14" t="s">
        <v>201</v>
      </c>
      <c r="D1153" s="6" t="s">
        <v>202</v>
      </c>
      <c r="E1153" s="17"/>
      <c r="F1153" s="16"/>
      <c r="G1153" s="1">
        <v>0</v>
      </c>
      <c r="H1153" s="1">
        <v>930839.21</v>
      </c>
      <c r="I1153" s="1">
        <v>0</v>
      </c>
      <c r="J1153" s="1">
        <v>0</v>
      </c>
      <c r="K1153" s="1">
        <f t="shared" ref="K1153" si="906">SUM(H1153:J1153)</f>
        <v>930839.21</v>
      </c>
    </row>
    <row r="1154" spans="1:11" s="19" customFormat="1" x14ac:dyDescent="0.2">
      <c r="A1154" s="3" t="s">
        <v>142</v>
      </c>
      <c r="B1154" s="3" t="s">
        <v>677</v>
      </c>
      <c r="C1154" s="6"/>
      <c r="D1154" s="2"/>
      <c r="E1154" s="17"/>
      <c r="F1154" s="17"/>
      <c r="G1154" s="8"/>
      <c r="H1154" s="8"/>
      <c r="I1154" s="8"/>
      <c r="J1154" s="8"/>
      <c r="K1154" s="8"/>
    </row>
    <row r="1155" spans="1:11" x14ac:dyDescent="0.2">
      <c r="A1155" s="3" t="s">
        <v>142</v>
      </c>
      <c r="B1155" s="3" t="s">
        <v>677</v>
      </c>
      <c r="C1155" s="17" t="s">
        <v>200</v>
      </c>
      <c r="D1155" s="10" t="s">
        <v>199</v>
      </c>
      <c r="E1155" s="17"/>
      <c r="F1155" s="19"/>
      <c r="G1155" s="52">
        <v>0</v>
      </c>
      <c r="H1155" s="52">
        <v>100</v>
      </c>
      <c r="I1155" s="18"/>
      <c r="J1155" s="18"/>
      <c r="K1155" s="18"/>
    </row>
    <row r="1156" spans="1:11" x14ac:dyDescent="0.2">
      <c r="A1156" s="3" t="s">
        <v>142</v>
      </c>
      <c r="B1156" s="3" t="s">
        <v>677</v>
      </c>
      <c r="C1156" s="6"/>
      <c r="D1156" s="7"/>
      <c r="E1156" s="20"/>
      <c r="G1156" s="8"/>
      <c r="H1156" s="8"/>
      <c r="I1156" s="8"/>
      <c r="J1156" s="8"/>
      <c r="K1156" s="8"/>
    </row>
    <row r="1157" spans="1:11" s="16" customFormat="1" x14ac:dyDescent="0.2">
      <c r="A1157" s="11" t="s">
        <v>145</v>
      </c>
      <c r="B1157" s="11" t="s">
        <v>678</v>
      </c>
      <c r="C1157" s="12"/>
      <c r="D1157" s="15"/>
      <c r="E1157" s="27" t="s">
        <v>213</v>
      </c>
      <c r="F1157" s="4"/>
      <c r="G1157" s="13"/>
      <c r="H1157" s="13"/>
      <c r="I1157" s="13"/>
      <c r="J1157" s="13"/>
      <c r="K1157" s="13"/>
    </row>
    <row r="1158" spans="1:11" ht="15" x14ac:dyDescent="0.25">
      <c r="A1158" s="3" t="s">
        <v>145</v>
      </c>
      <c r="B1158" s="3" t="s">
        <v>678</v>
      </c>
      <c r="C1158" s="14" t="s">
        <v>201</v>
      </c>
      <c r="D1158" s="6" t="s">
        <v>202</v>
      </c>
      <c r="E1158" s="17"/>
      <c r="F1158" s="16"/>
      <c r="G1158" s="1">
        <v>455630.87000000005</v>
      </c>
      <c r="H1158" s="1">
        <v>2628113.06</v>
      </c>
      <c r="I1158" s="1">
        <v>0</v>
      </c>
      <c r="J1158" s="1">
        <v>0</v>
      </c>
      <c r="K1158" s="1">
        <f t="shared" ref="K1158" si="907">SUM(H1158:J1158)</f>
        <v>2628113.06</v>
      </c>
    </row>
    <row r="1159" spans="1:11" s="19" customFormat="1" x14ac:dyDescent="0.2">
      <c r="A1159" s="3" t="s">
        <v>145</v>
      </c>
      <c r="B1159" s="3" t="s">
        <v>678</v>
      </c>
      <c r="C1159" s="6"/>
      <c r="D1159" s="2"/>
      <c r="E1159" s="17"/>
      <c r="F1159" s="17"/>
      <c r="G1159" s="8"/>
      <c r="H1159" s="8"/>
      <c r="I1159" s="8"/>
      <c r="J1159" s="8"/>
      <c r="K1159" s="8"/>
    </row>
    <row r="1160" spans="1:11" x14ac:dyDescent="0.2">
      <c r="A1160" s="3" t="s">
        <v>145</v>
      </c>
      <c r="B1160" s="3" t="s">
        <v>678</v>
      </c>
      <c r="C1160" s="17" t="s">
        <v>200</v>
      </c>
      <c r="D1160" s="10" t="s">
        <v>199</v>
      </c>
      <c r="E1160" s="17"/>
      <c r="F1160" s="19"/>
      <c r="G1160" s="52">
        <v>17.336806278798374</v>
      </c>
      <c r="H1160" s="52">
        <v>100</v>
      </c>
      <c r="I1160" s="18"/>
      <c r="J1160" s="18"/>
      <c r="K1160" s="18"/>
    </row>
    <row r="1161" spans="1:11" x14ac:dyDescent="0.2">
      <c r="A1161" s="3" t="s">
        <v>145</v>
      </c>
      <c r="B1161" s="3" t="s">
        <v>678</v>
      </c>
      <c r="C1161" s="6"/>
      <c r="D1161" s="7"/>
      <c r="E1161" s="20"/>
      <c r="G1161" s="8"/>
      <c r="H1161" s="8"/>
      <c r="I1161" s="8"/>
      <c r="J1161" s="8"/>
      <c r="K1161" s="8"/>
    </row>
    <row r="1162" spans="1:11" s="16" customFormat="1" x14ac:dyDescent="0.2">
      <c r="A1162" s="11" t="s">
        <v>191</v>
      </c>
      <c r="B1162" s="11" t="s">
        <v>679</v>
      </c>
      <c r="C1162" s="12"/>
      <c r="D1162" s="15"/>
      <c r="E1162" s="27" t="s">
        <v>212</v>
      </c>
      <c r="F1162" s="4"/>
      <c r="G1162" s="13"/>
      <c r="H1162" s="13"/>
      <c r="I1162" s="13"/>
      <c r="J1162" s="13"/>
      <c r="K1162" s="13"/>
    </row>
    <row r="1163" spans="1:11" ht="15" x14ac:dyDescent="0.25">
      <c r="A1163" s="3" t="s">
        <v>191</v>
      </c>
      <c r="B1163" s="3" t="s">
        <v>679</v>
      </c>
      <c r="C1163" s="14" t="s">
        <v>201</v>
      </c>
      <c r="D1163" s="6" t="s">
        <v>202</v>
      </c>
      <c r="E1163" s="17"/>
      <c r="F1163" s="16"/>
      <c r="G1163" s="1">
        <v>593181</v>
      </c>
      <c r="H1163" s="1">
        <v>5582760.790000001</v>
      </c>
      <c r="I1163" s="1">
        <v>0</v>
      </c>
      <c r="J1163" s="1">
        <v>0</v>
      </c>
      <c r="K1163" s="1">
        <f t="shared" ref="K1163" si="908">SUM(H1163:J1163)</f>
        <v>5582760.790000001</v>
      </c>
    </row>
    <row r="1164" spans="1:11" s="19" customFormat="1" x14ac:dyDescent="0.2">
      <c r="A1164" s="3" t="s">
        <v>191</v>
      </c>
      <c r="B1164" s="3" t="s">
        <v>679</v>
      </c>
      <c r="C1164" s="6"/>
      <c r="D1164" s="2"/>
      <c r="E1164" s="17"/>
      <c r="F1164" s="17"/>
      <c r="G1164" s="8"/>
      <c r="H1164" s="8"/>
      <c r="I1164" s="8"/>
      <c r="J1164" s="8"/>
      <c r="K1164" s="8"/>
    </row>
    <row r="1165" spans="1:11" x14ac:dyDescent="0.2">
      <c r="A1165" s="3" t="s">
        <v>191</v>
      </c>
      <c r="B1165" s="3" t="s">
        <v>679</v>
      </c>
      <c r="C1165" s="17" t="s">
        <v>200</v>
      </c>
      <c r="D1165" s="10" t="s">
        <v>199</v>
      </c>
      <c r="E1165" s="17"/>
      <c r="F1165" s="19"/>
      <c r="G1165" s="52">
        <v>10.625226878115978</v>
      </c>
      <c r="H1165" s="52">
        <v>100</v>
      </c>
      <c r="I1165" s="18"/>
      <c r="J1165" s="18"/>
      <c r="K1165" s="18"/>
    </row>
    <row r="1166" spans="1:11" x14ac:dyDescent="0.2">
      <c r="A1166" s="3" t="s">
        <v>191</v>
      </c>
      <c r="B1166" s="3" t="s">
        <v>679</v>
      </c>
      <c r="C1166" s="6"/>
      <c r="D1166" s="7"/>
      <c r="E1166" s="20"/>
      <c r="G1166" s="8"/>
      <c r="H1166" s="8"/>
      <c r="I1166" s="8"/>
      <c r="J1166" s="8"/>
      <c r="K1166" s="8"/>
    </row>
    <row r="1167" spans="1:11" s="16" customFormat="1" x14ac:dyDescent="0.2">
      <c r="A1167" s="11" t="s">
        <v>170</v>
      </c>
      <c r="B1167" s="11" t="s">
        <v>680</v>
      </c>
      <c r="C1167" s="12"/>
      <c r="D1167" s="15"/>
      <c r="E1167" s="27" t="s">
        <v>211</v>
      </c>
      <c r="F1167" s="4"/>
      <c r="G1167" s="13"/>
      <c r="H1167" s="13"/>
      <c r="I1167" s="13"/>
      <c r="J1167" s="13"/>
      <c r="K1167" s="13"/>
    </row>
    <row r="1168" spans="1:11" ht="15" x14ac:dyDescent="0.25">
      <c r="A1168" s="3" t="s">
        <v>170</v>
      </c>
      <c r="B1168" s="3" t="s">
        <v>680</v>
      </c>
      <c r="C1168" s="14" t="s">
        <v>201</v>
      </c>
      <c r="D1168" s="6" t="s">
        <v>202</v>
      </c>
      <c r="E1168" s="17"/>
      <c r="F1168" s="16"/>
      <c r="G1168" s="1">
        <v>0</v>
      </c>
      <c r="H1168" s="1">
        <v>2616598.33</v>
      </c>
      <c r="I1168" s="1">
        <v>0</v>
      </c>
      <c r="J1168" s="1">
        <v>0</v>
      </c>
      <c r="K1168" s="1">
        <f t="shared" ref="K1168" si="909">SUM(H1168:J1168)</f>
        <v>2616598.33</v>
      </c>
    </row>
    <row r="1169" spans="1:11" s="19" customFormat="1" x14ac:dyDescent="0.2">
      <c r="A1169" s="3" t="s">
        <v>170</v>
      </c>
      <c r="B1169" s="3" t="s">
        <v>680</v>
      </c>
      <c r="C1169" s="6"/>
      <c r="D1169" s="2"/>
      <c r="E1169" s="17"/>
      <c r="F1169" s="17"/>
      <c r="G1169" s="8"/>
      <c r="H1169" s="8"/>
      <c r="I1169" s="8"/>
      <c r="J1169" s="8"/>
      <c r="K1169" s="8"/>
    </row>
    <row r="1170" spans="1:11" x14ac:dyDescent="0.2">
      <c r="A1170" s="3" t="s">
        <v>170</v>
      </c>
      <c r="B1170" s="3" t="s">
        <v>680</v>
      </c>
      <c r="C1170" s="17" t="s">
        <v>200</v>
      </c>
      <c r="D1170" s="10" t="s">
        <v>199</v>
      </c>
      <c r="E1170" s="17"/>
      <c r="F1170" s="19"/>
      <c r="G1170" s="52">
        <v>0</v>
      </c>
      <c r="H1170" s="52">
        <v>100</v>
      </c>
      <c r="I1170" s="18"/>
      <c r="J1170" s="18"/>
      <c r="K1170" s="18"/>
    </row>
    <row r="1171" spans="1:11" x14ac:dyDescent="0.2">
      <c r="A1171" s="3" t="s">
        <v>170</v>
      </c>
      <c r="B1171" s="3" t="s">
        <v>680</v>
      </c>
      <c r="C1171" s="6"/>
      <c r="D1171" s="7"/>
      <c r="E1171" s="20"/>
      <c r="G1171" s="8"/>
      <c r="H1171" s="8"/>
      <c r="I1171" s="8"/>
      <c r="J1171" s="8"/>
      <c r="K1171" s="8"/>
    </row>
    <row r="1172" spans="1:11" s="16" customFormat="1" x14ac:dyDescent="0.2">
      <c r="A1172" s="11" t="s">
        <v>163</v>
      </c>
      <c r="B1172" s="11" t="s">
        <v>681</v>
      </c>
      <c r="C1172" s="12"/>
      <c r="D1172" s="15"/>
      <c r="E1172" s="27" t="s">
        <v>210</v>
      </c>
      <c r="F1172" s="4"/>
      <c r="G1172" s="13"/>
      <c r="H1172" s="13"/>
      <c r="I1172" s="13"/>
      <c r="J1172" s="13"/>
      <c r="K1172" s="13"/>
    </row>
    <row r="1173" spans="1:11" ht="15" x14ac:dyDescent="0.25">
      <c r="A1173" s="3" t="s">
        <v>163</v>
      </c>
      <c r="B1173" s="3" t="s">
        <v>681</v>
      </c>
      <c r="C1173" s="14" t="s">
        <v>201</v>
      </c>
      <c r="D1173" s="6" t="s">
        <v>202</v>
      </c>
      <c r="E1173" s="17"/>
      <c r="F1173" s="16"/>
      <c r="G1173" s="1">
        <v>463007.14</v>
      </c>
      <c r="H1173" s="1">
        <v>2267729.4300000002</v>
      </c>
      <c r="I1173" s="1">
        <v>0</v>
      </c>
      <c r="J1173" s="1">
        <v>0</v>
      </c>
      <c r="K1173" s="1">
        <f t="shared" ref="K1173" si="910">SUM(H1173:J1173)</f>
        <v>2267729.4300000002</v>
      </c>
    </row>
    <row r="1174" spans="1:11" s="19" customFormat="1" x14ac:dyDescent="0.2">
      <c r="A1174" s="3" t="s">
        <v>163</v>
      </c>
      <c r="B1174" s="3" t="s">
        <v>681</v>
      </c>
      <c r="C1174" s="6"/>
      <c r="D1174" s="2"/>
      <c r="E1174" s="17"/>
      <c r="F1174" s="17"/>
      <c r="G1174" s="8"/>
      <c r="H1174" s="8"/>
      <c r="I1174" s="8"/>
      <c r="J1174" s="8"/>
      <c r="K1174" s="8"/>
    </row>
    <row r="1175" spans="1:11" x14ac:dyDescent="0.2">
      <c r="A1175" s="3" t="s">
        <v>163</v>
      </c>
      <c r="B1175" s="3" t="s">
        <v>681</v>
      </c>
      <c r="C1175" s="17" t="s">
        <v>200</v>
      </c>
      <c r="D1175" s="10" t="s">
        <v>199</v>
      </c>
      <c r="E1175" s="17"/>
      <c r="F1175" s="19"/>
      <c r="G1175" s="52">
        <v>20.417212647806927</v>
      </c>
      <c r="H1175" s="52">
        <v>100</v>
      </c>
      <c r="I1175" s="18"/>
      <c r="J1175" s="18"/>
      <c r="K1175" s="18"/>
    </row>
    <row r="1176" spans="1:11" x14ac:dyDescent="0.2">
      <c r="A1176" s="3" t="s">
        <v>163</v>
      </c>
      <c r="B1176" s="3" t="s">
        <v>681</v>
      </c>
      <c r="C1176" s="6"/>
      <c r="D1176" s="7"/>
      <c r="E1176" s="20"/>
      <c r="G1176" s="8"/>
      <c r="H1176" s="8"/>
      <c r="I1176" s="8"/>
      <c r="J1176" s="8"/>
      <c r="K1176" s="8"/>
    </row>
    <row r="1177" spans="1:11" s="16" customFormat="1" x14ac:dyDescent="0.2">
      <c r="A1177" s="11" t="s">
        <v>46</v>
      </c>
      <c r="B1177" s="11" t="s">
        <v>682</v>
      </c>
      <c r="C1177" s="12"/>
      <c r="D1177" s="15"/>
      <c r="E1177" s="22" t="s">
        <v>209</v>
      </c>
      <c r="F1177" s="4"/>
      <c r="G1177" s="13"/>
      <c r="H1177" s="13"/>
      <c r="I1177" s="13"/>
      <c r="J1177" s="13"/>
      <c r="K1177" s="13"/>
    </row>
    <row r="1178" spans="1:11" ht="15" x14ac:dyDescent="0.25">
      <c r="A1178" s="3" t="s">
        <v>46</v>
      </c>
      <c r="B1178" s="3" t="s">
        <v>682</v>
      </c>
      <c r="C1178" s="14" t="s">
        <v>201</v>
      </c>
      <c r="D1178" s="6" t="s">
        <v>202</v>
      </c>
      <c r="E1178" s="17"/>
      <c r="F1178" s="16"/>
      <c r="G1178" s="1">
        <v>446271.01000000007</v>
      </c>
      <c r="H1178" s="1">
        <v>1706374.62</v>
      </c>
      <c r="I1178" s="1">
        <v>0</v>
      </c>
      <c r="J1178" s="1">
        <v>0</v>
      </c>
      <c r="K1178" s="1">
        <f t="shared" ref="K1178" si="911">SUM(H1178:J1178)</f>
        <v>1706374.62</v>
      </c>
    </row>
    <row r="1179" spans="1:11" s="19" customFormat="1" x14ac:dyDescent="0.2">
      <c r="A1179" s="3" t="s">
        <v>46</v>
      </c>
      <c r="B1179" s="3" t="s">
        <v>682</v>
      </c>
      <c r="C1179" s="6"/>
      <c r="D1179" s="2"/>
      <c r="E1179" s="17"/>
      <c r="F1179" s="17"/>
      <c r="G1179" s="8"/>
      <c r="H1179" s="8"/>
      <c r="I1179" s="8"/>
      <c r="J1179" s="8"/>
      <c r="K1179" s="8"/>
    </row>
    <row r="1180" spans="1:11" x14ac:dyDescent="0.2">
      <c r="A1180" s="3" t="s">
        <v>46</v>
      </c>
      <c r="B1180" s="3" t="s">
        <v>682</v>
      </c>
      <c r="C1180" s="17" t="s">
        <v>200</v>
      </c>
      <c r="D1180" s="10" t="s">
        <v>199</v>
      </c>
      <c r="E1180" s="17"/>
      <c r="F1180" s="19"/>
      <c r="G1180" s="52">
        <v>26.153167350789598</v>
      </c>
      <c r="H1180" s="52">
        <v>100</v>
      </c>
      <c r="I1180" s="18"/>
      <c r="J1180" s="18"/>
      <c r="K1180" s="18"/>
    </row>
    <row r="1181" spans="1:11" x14ac:dyDescent="0.2">
      <c r="A1181" s="3" t="s">
        <v>46</v>
      </c>
      <c r="B1181" s="3" t="s">
        <v>682</v>
      </c>
      <c r="C1181" s="6"/>
      <c r="D1181" s="7"/>
      <c r="E1181" s="20"/>
      <c r="G1181" s="8"/>
      <c r="H1181" s="8"/>
      <c r="I1181" s="8"/>
      <c r="J1181" s="8"/>
      <c r="K1181" s="8"/>
    </row>
    <row r="1182" spans="1:11" s="16" customFormat="1" x14ac:dyDescent="0.2">
      <c r="A1182" s="11" t="s">
        <v>76</v>
      </c>
      <c r="B1182" s="11" t="s">
        <v>683</v>
      </c>
      <c r="C1182" s="12"/>
      <c r="D1182" s="15"/>
      <c r="E1182" s="22" t="s">
        <v>208</v>
      </c>
      <c r="F1182" s="4"/>
      <c r="G1182" s="13"/>
      <c r="H1182" s="13"/>
      <c r="I1182" s="13"/>
      <c r="J1182" s="13"/>
      <c r="K1182" s="13"/>
    </row>
    <row r="1183" spans="1:11" ht="15" x14ac:dyDescent="0.25">
      <c r="A1183" s="3" t="s">
        <v>76</v>
      </c>
      <c r="B1183" s="3" t="s">
        <v>683</v>
      </c>
      <c r="C1183" s="14" t="s">
        <v>201</v>
      </c>
      <c r="D1183" s="6" t="s">
        <v>202</v>
      </c>
      <c r="E1183" s="17"/>
      <c r="F1183" s="16"/>
      <c r="G1183" s="1">
        <v>1312184.6400000001</v>
      </c>
      <c r="H1183" s="1">
        <v>4687838.6400000006</v>
      </c>
      <c r="I1183" s="1">
        <v>0</v>
      </c>
      <c r="J1183" s="1">
        <v>0</v>
      </c>
      <c r="K1183" s="1">
        <f t="shared" ref="K1183" si="912">SUM(H1183:J1183)</f>
        <v>4687838.6400000006</v>
      </c>
    </row>
    <row r="1184" spans="1:11" s="19" customFormat="1" x14ac:dyDescent="0.2">
      <c r="A1184" s="3" t="s">
        <v>76</v>
      </c>
      <c r="B1184" s="3" t="s">
        <v>683</v>
      </c>
      <c r="C1184" s="6"/>
      <c r="D1184" s="2"/>
      <c r="E1184" s="17"/>
      <c r="F1184" s="17"/>
      <c r="G1184" s="8"/>
      <c r="H1184" s="8"/>
      <c r="I1184" s="8"/>
      <c r="J1184" s="8"/>
      <c r="K1184" s="8"/>
    </row>
    <row r="1185" spans="1:11" x14ac:dyDescent="0.2">
      <c r="A1185" s="3" t="s">
        <v>76</v>
      </c>
      <c r="B1185" s="3" t="s">
        <v>683</v>
      </c>
      <c r="C1185" s="17" t="s">
        <v>200</v>
      </c>
      <c r="D1185" s="10" t="s">
        <v>199</v>
      </c>
      <c r="E1185" s="17"/>
      <c r="F1185" s="19"/>
      <c r="G1185" s="52">
        <v>27.991250142517703</v>
      </c>
      <c r="H1185" s="52">
        <v>100</v>
      </c>
      <c r="I1185" s="18"/>
      <c r="J1185" s="18"/>
      <c r="K1185" s="18"/>
    </row>
    <row r="1186" spans="1:11" x14ac:dyDescent="0.2">
      <c r="A1186" s="3" t="s">
        <v>76</v>
      </c>
      <c r="B1186" s="3" t="s">
        <v>683</v>
      </c>
      <c r="C1186" s="6"/>
      <c r="D1186" s="7"/>
      <c r="E1186" s="20"/>
      <c r="G1186" s="8"/>
      <c r="H1186" s="8"/>
      <c r="I1186" s="8"/>
      <c r="J1186" s="8"/>
      <c r="K1186" s="8"/>
    </row>
    <row r="1187" spans="1:11" s="16" customFormat="1" x14ac:dyDescent="0.2">
      <c r="A1187" s="11" t="s">
        <v>684</v>
      </c>
      <c r="B1187" s="11" t="s">
        <v>685</v>
      </c>
      <c r="C1187" s="6"/>
      <c r="D1187" s="15"/>
      <c r="E1187" s="22" t="s">
        <v>207</v>
      </c>
      <c r="F1187" s="4"/>
      <c r="G1187" s="13"/>
      <c r="H1187" s="13"/>
      <c r="I1187" s="13"/>
      <c r="J1187" s="13"/>
      <c r="K1187" s="13"/>
    </row>
    <row r="1188" spans="1:11" ht="15" x14ac:dyDescent="0.25">
      <c r="A1188" s="3" t="s">
        <v>684</v>
      </c>
      <c r="B1188" s="3" t="s">
        <v>685</v>
      </c>
      <c r="C1188" s="14" t="s">
        <v>201</v>
      </c>
      <c r="D1188" s="6" t="s">
        <v>202</v>
      </c>
      <c r="E1188" s="17"/>
      <c r="F1188" s="16"/>
      <c r="G1188" s="1">
        <v>0</v>
      </c>
      <c r="H1188" s="1">
        <v>0</v>
      </c>
      <c r="I1188" s="1">
        <v>0</v>
      </c>
      <c r="J1188" s="1">
        <v>0</v>
      </c>
      <c r="K1188" s="1">
        <f t="shared" ref="K1188" si="913">SUM(H1188:J1188)</f>
        <v>0</v>
      </c>
    </row>
    <row r="1189" spans="1:11" s="19" customFormat="1" x14ac:dyDescent="0.2">
      <c r="A1189" s="3" t="s">
        <v>684</v>
      </c>
      <c r="B1189" s="3" t="s">
        <v>685</v>
      </c>
      <c r="C1189" s="6"/>
      <c r="D1189" s="2"/>
      <c r="E1189" s="17"/>
      <c r="F1189" s="17"/>
      <c r="G1189" s="8"/>
      <c r="H1189" s="8"/>
      <c r="I1189" s="8"/>
      <c r="J1189" s="8"/>
      <c r="K1189" s="8"/>
    </row>
    <row r="1190" spans="1:11" x14ac:dyDescent="0.2">
      <c r="A1190" s="3" t="s">
        <v>684</v>
      </c>
      <c r="B1190" s="3" t="s">
        <v>685</v>
      </c>
      <c r="C1190" s="17" t="s">
        <v>200</v>
      </c>
      <c r="D1190" s="10" t="s">
        <v>199</v>
      </c>
      <c r="E1190" s="17"/>
      <c r="F1190" s="19"/>
      <c r="G1190" s="52" t="s">
        <v>716</v>
      </c>
      <c r="H1190" s="52" t="s">
        <v>716</v>
      </c>
      <c r="I1190" s="18"/>
      <c r="J1190" s="18"/>
      <c r="K1190" s="18"/>
    </row>
    <row r="1191" spans="1:11" x14ac:dyDescent="0.2">
      <c r="A1191" s="3" t="s">
        <v>684</v>
      </c>
      <c r="B1191" s="3" t="s">
        <v>685</v>
      </c>
      <c r="C1191" s="6"/>
      <c r="D1191" s="7"/>
      <c r="E1191" s="20"/>
      <c r="G1191" s="8"/>
      <c r="H1191" s="8"/>
      <c r="I1191" s="8"/>
      <c r="J1191" s="8"/>
      <c r="K1191" s="8"/>
    </row>
    <row r="1192" spans="1:11" s="16" customFormat="1" x14ac:dyDescent="0.2">
      <c r="A1192" s="11" t="s">
        <v>118</v>
      </c>
      <c r="B1192" s="11" t="s">
        <v>686</v>
      </c>
      <c r="C1192" s="6"/>
      <c r="D1192" s="15"/>
      <c r="E1192" s="22" t="s">
        <v>206</v>
      </c>
      <c r="F1192" s="4"/>
      <c r="G1192" s="13"/>
      <c r="H1192" s="13"/>
      <c r="I1192" s="13"/>
      <c r="J1192" s="13"/>
      <c r="K1192" s="13"/>
    </row>
    <row r="1193" spans="1:11" ht="15" x14ac:dyDescent="0.25">
      <c r="A1193" s="3" t="s">
        <v>118</v>
      </c>
      <c r="B1193" s="3" t="s">
        <v>686</v>
      </c>
      <c r="C1193" s="14" t="s">
        <v>201</v>
      </c>
      <c r="D1193" s="6" t="s">
        <v>202</v>
      </c>
      <c r="E1193" s="17"/>
      <c r="F1193" s="16"/>
      <c r="G1193" s="1">
        <v>889427.76</v>
      </c>
      <c r="H1193" s="1">
        <v>2368646.7800000003</v>
      </c>
      <c r="I1193" s="1">
        <v>0</v>
      </c>
      <c r="J1193" s="1">
        <v>0</v>
      </c>
      <c r="K1193" s="1">
        <f t="shared" ref="K1193" si="914">SUM(H1193:J1193)</f>
        <v>2368646.7800000003</v>
      </c>
    </row>
    <row r="1194" spans="1:11" s="19" customFormat="1" x14ac:dyDescent="0.2">
      <c r="A1194" s="3" t="s">
        <v>118</v>
      </c>
      <c r="B1194" s="3" t="s">
        <v>686</v>
      </c>
      <c r="C1194" s="6"/>
      <c r="D1194" s="2"/>
      <c r="E1194" s="17"/>
      <c r="F1194" s="17"/>
      <c r="G1194" s="8"/>
      <c r="H1194" s="8"/>
      <c r="I1194" s="8"/>
      <c r="J1194" s="8"/>
      <c r="K1194" s="8"/>
    </row>
    <row r="1195" spans="1:11" x14ac:dyDescent="0.2">
      <c r="A1195" s="3" t="s">
        <v>118</v>
      </c>
      <c r="B1195" s="3" t="s">
        <v>686</v>
      </c>
      <c r="C1195" s="17" t="s">
        <v>200</v>
      </c>
      <c r="D1195" s="10" t="s">
        <v>199</v>
      </c>
      <c r="E1195" s="17"/>
      <c r="F1195" s="19"/>
      <c r="G1195" s="52">
        <v>37.550037747713482</v>
      </c>
      <c r="H1195" s="52">
        <v>100</v>
      </c>
      <c r="I1195" s="18"/>
      <c r="J1195" s="18"/>
      <c r="K1195" s="18"/>
    </row>
    <row r="1196" spans="1:11" x14ac:dyDescent="0.2">
      <c r="A1196" s="3" t="s">
        <v>118</v>
      </c>
      <c r="B1196" s="3" t="s">
        <v>686</v>
      </c>
      <c r="C1196" s="6"/>
      <c r="D1196" s="7"/>
      <c r="E1196" s="20"/>
      <c r="G1196" s="8"/>
      <c r="H1196" s="8"/>
      <c r="I1196" s="8"/>
      <c r="J1196" s="8"/>
      <c r="K1196" s="8"/>
    </row>
    <row r="1197" spans="1:11" s="16" customFormat="1" x14ac:dyDescent="0.2">
      <c r="A1197" s="21" t="s">
        <v>687</v>
      </c>
      <c r="B1197" s="11" t="s">
        <v>693</v>
      </c>
      <c r="C1197" s="6"/>
      <c r="D1197" s="15"/>
      <c r="E1197" s="22" t="s">
        <v>702</v>
      </c>
      <c r="F1197" s="4"/>
      <c r="G1197" s="13"/>
      <c r="H1197" s="13"/>
      <c r="I1197" s="13"/>
      <c r="J1197" s="13"/>
      <c r="K1197" s="13"/>
    </row>
    <row r="1198" spans="1:11" ht="15" x14ac:dyDescent="0.25">
      <c r="A1198" s="21" t="s">
        <v>687</v>
      </c>
      <c r="B1198" s="11" t="s">
        <v>693</v>
      </c>
      <c r="C1198" s="14" t="s">
        <v>201</v>
      </c>
      <c r="D1198" s="6" t="s">
        <v>202</v>
      </c>
      <c r="E1198" s="17"/>
      <c r="F1198" s="16"/>
      <c r="G1198" s="1">
        <v>933997.39</v>
      </c>
      <c r="H1198" s="1">
        <v>40774352.659999996</v>
      </c>
      <c r="I1198" s="1">
        <v>0</v>
      </c>
      <c r="J1198" s="1">
        <v>0</v>
      </c>
      <c r="K1198" s="1">
        <f t="shared" ref="K1198" si="915">SUM(H1198:J1198)</f>
        <v>40774352.659999996</v>
      </c>
    </row>
    <row r="1199" spans="1:11" s="19" customFormat="1" x14ac:dyDescent="0.2">
      <c r="A1199" s="21" t="s">
        <v>687</v>
      </c>
      <c r="B1199" s="11" t="s">
        <v>693</v>
      </c>
      <c r="C1199" s="6"/>
      <c r="D1199" s="2"/>
      <c r="E1199" s="17"/>
      <c r="F1199" s="17"/>
      <c r="G1199" s="8"/>
      <c r="H1199" s="8"/>
      <c r="I1199" s="8"/>
      <c r="J1199" s="8"/>
      <c r="K1199" s="8"/>
    </row>
    <row r="1200" spans="1:11" x14ac:dyDescent="0.2">
      <c r="A1200" s="21" t="s">
        <v>687</v>
      </c>
      <c r="B1200" s="11" t="s">
        <v>693</v>
      </c>
      <c r="C1200" s="17" t="s">
        <v>200</v>
      </c>
      <c r="D1200" s="10" t="s">
        <v>199</v>
      </c>
      <c r="E1200" s="17"/>
      <c r="F1200" s="19"/>
      <c r="G1200" s="52">
        <v>2.2906492171395274</v>
      </c>
      <c r="H1200" s="52">
        <v>100</v>
      </c>
      <c r="I1200" s="18"/>
      <c r="J1200" s="18"/>
      <c r="K1200" s="18"/>
    </row>
    <row r="1201" spans="1:11" x14ac:dyDescent="0.2">
      <c r="A1201" s="21" t="s">
        <v>687</v>
      </c>
      <c r="B1201" s="11" t="s">
        <v>693</v>
      </c>
      <c r="C1201" s="6"/>
      <c r="D1201" s="7"/>
      <c r="E1201" s="20"/>
      <c r="G1201" s="8"/>
      <c r="H1201" s="8"/>
      <c r="I1201" s="8"/>
      <c r="J1201" s="8"/>
      <c r="K1201" s="8"/>
    </row>
    <row r="1202" spans="1:11" s="16" customFormat="1" x14ac:dyDescent="0.2">
      <c r="A1202" s="21" t="s">
        <v>699</v>
      </c>
      <c r="B1202" s="11" t="s">
        <v>701</v>
      </c>
      <c r="C1202" s="6"/>
      <c r="D1202" s="15"/>
      <c r="E1202" s="22" t="s">
        <v>700</v>
      </c>
      <c r="F1202" s="4"/>
      <c r="G1202" s="13"/>
      <c r="H1202" s="13"/>
      <c r="I1202" s="13"/>
      <c r="J1202" s="13"/>
      <c r="K1202" s="13"/>
    </row>
    <row r="1203" spans="1:11" ht="15" x14ac:dyDescent="0.25">
      <c r="A1203" s="21" t="s">
        <v>699</v>
      </c>
      <c r="B1203" s="11" t="s">
        <v>701</v>
      </c>
      <c r="C1203" s="14" t="s">
        <v>201</v>
      </c>
      <c r="D1203" s="6" t="s">
        <v>202</v>
      </c>
      <c r="E1203" s="17"/>
      <c r="F1203" s="16"/>
      <c r="G1203" s="1">
        <v>2995573.84</v>
      </c>
      <c r="H1203" s="1">
        <v>10674392.57</v>
      </c>
      <c r="I1203" s="1">
        <v>0</v>
      </c>
      <c r="J1203" s="1">
        <v>0</v>
      </c>
      <c r="K1203" s="1">
        <f t="shared" ref="K1203" si="916">SUM(H1203:J1203)</f>
        <v>10674392.57</v>
      </c>
    </row>
    <row r="1204" spans="1:11" s="19" customFormat="1" x14ac:dyDescent="0.2">
      <c r="A1204" s="21" t="s">
        <v>699</v>
      </c>
      <c r="B1204" s="11" t="s">
        <v>701</v>
      </c>
      <c r="C1204" s="6"/>
      <c r="D1204" s="2"/>
      <c r="E1204" s="17"/>
      <c r="F1204" s="17"/>
      <c r="G1204" s="8"/>
      <c r="H1204" s="8"/>
      <c r="I1204" s="8"/>
      <c r="J1204" s="8"/>
      <c r="K1204" s="8"/>
    </row>
    <row r="1205" spans="1:11" x14ac:dyDescent="0.2">
      <c r="A1205" s="21" t="s">
        <v>699</v>
      </c>
      <c r="B1205" s="11" t="s">
        <v>701</v>
      </c>
      <c r="C1205" s="17" t="s">
        <v>200</v>
      </c>
      <c r="D1205" s="10" t="s">
        <v>199</v>
      </c>
      <c r="E1205" s="17"/>
      <c r="F1205" s="19"/>
      <c r="G1205" s="52">
        <v>28.063178493350087</v>
      </c>
      <c r="H1205" s="52">
        <v>100</v>
      </c>
      <c r="I1205" s="18"/>
      <c r="J1205" s="18"/>
      <c r="K1205" s="18"/>
    </row>
    <row r="1206" spans="1:11" x14ac:dyDescent="0.2">
      <c r="A1206" s="21" t="s">
        <v>699</v>
      </c>
      <c r="B1206" s="11" t="s">
        <v>701</v>
      </c>
      <c r="C1206" s="6"/>
      <c r="D1206" s="7"/>
      <c r="E1206" s="20"/>
      <c r="G1206" s="8"/>
      <c r="H1206" s="8"/>
      <c r="I1206" s="8"/>
      <c r="J1206" s="8"/>
      <c r="K1206" s="8"/>
    </row>
    <row r="1207" spans="1:11" s="16" customFormat="1" x14ac:dyDescent="0.2">
      <c r="A1207" s="11"/>
      <c r="B1207" s="11"/>
      <c r="C1207" s="6"/>
      <c r="D1207" s="23" t="s">
        <v>205</v>
      </c>
      <c r="E1207" s="14"/>
      <c r="G1207" s="8"/>
      <c r="H1207" s="8"/>
      <c r="I1207" s="8"/>
      <c r="J1207" s="8"/>
      <c r="K1207" s="8"/>
    </row>
    <row r="1208" spans="1:11" x14ac:dyDescent="0.2">
      <c r="C1208" s="14" t="s">
        <v>201</v>
      </c>
      <c r="D1208" s="6" t="s">
        <v>202</v>
      </c>
      <c r="E1208" s="17"/>
      <c r="G1208" s="26">
        <f>SUMIF($D$7:$D$1081,$D1208,G$7:G$1081)</f>
        <v>1383109745.5000002</v>
      </c>
      <c r="H1208" s="26">
        <f>SUMIF($D$7:$D$1081,$D1208,H$7:H$1081)</f>
        <v>15397760033.800016</v>
      </c>
      <c r="I1208" s="26">
        <f>SUMIF($D$7:$D$1081,$D1208,I$7:I$1081)</f>
        <v>741600212.28999996</v>
      </c>
      <c r="J1208" s="26">
        <f>SUMIF($D$7:$D$1081,$D1208,J$7:J$1081)</f>
        <v>304905195.38</v>
      </c>
      <c r="K1208" s="26">
        <f>SUMIF($D$7:$D$1081,$D1208,K$7:K$1081)</f>
        <v>16444265441.470015</v>
      </c>
    </row>
    <row r="1209" spans="1:11" s="19" customFormat="1" x14ac:dyDescent="0.2">
      <c r="A1209" s="3"/>
      <c r="B1209" s="3"/>
      <c r="C1209" s="6"/>
      <c r="D1209" s="2" t="s">
        <v>697</v>
      </c>
      <c r="E1209" s="17"/>
      <c r="F1209" s="8">
        <f>SUMIF($D$7:$D$1081,$D1209,F$7:F$1081)</f>
        <v>879404.96000000043</v>
      </c>
      <c r="G1209" s="26">
        <f>G1208/$F1209</f>
        <v>1572.7791045208564</v>
      </c>
      <c r="H1209" s="26">
        <f>H1208/$F1209</f>
        <v>17509.294050149558</v>
      </c>
      <c r="I1209" s="26">
        <f>I1208/$F1209</f>
        <v>843.29773656268617</v>
      </c>
      <c r="J1209" s="26">
        <f>J1208/$F1209</f>
        <v>346.71762071935535</v>
      </c>
      <c r="K1209" s="26">
        <f>K1208/$F1209</f>
        <v>18699.309407431596</v>
      </c>
    </row>
    <row r="1210" spans="1:11" s="19" customFormat="1" x14ac:dyDescent="0.2">
      <c r="A1210" s="3"/>
      <c r="B1210" s="3"/>
      <c r="C1210" s="6"/>
      <c r="D1210" s="6" t="s">
        <v>698</v>
      </c>
      <c r="E1210" s="17"/>
      <c r="F1210" s="8">
        <f>SUMIF($D$7:$D$1081,$D1210,F$7:F$1081)</f>
        <v>877512</v>
      </c>
      <c r="G1210" s="26">
        <f>G1208/$F1210</f>
        <v>1576.1718876778896</v>
      </c>
      <c r="H1210" s="26">
        <f t="shared" ref="H1210:J1210" si="917">H1208/$F1210</f>
        <v>17547.064921961199</v>
      </c>
      <c r="I1210" s="26">
        <f t="shared" si="917"/>
        <v>845.11688990008111</v>
      </c>
      <c r="J1210" s="26">
        <f t="shared" si="917"/>
        <v>347.46555645962678</v>
      </c>
      <c r="K1210" s="26">
        <f>K1208/$F1210</f>
        <v>18739.647368320904</v>
      </c>
    </row>
    <row r="1211" spans="1:11" x14ac:dyDescent="0.2">
      <c r="C1211" s="17" t="s">
        <v>200</v>
      </c>
      <c r="D1211" s="10" t="s">
        <v>199</v>
      </c>
      <c r="E1211" s="17"/>
      <c r="G1211" s="18">
        <f>(G1208/H1208)*100</f>
        <v>8.982538644997069</v>
      </c>
      <c r="H1211" s="18">
        <f>(H1208/H1208)*100</f>
        <v>100</v>
      </c>
      <c r="I1211" s="8"/>
      <c r="J1211" s="8"/>
      <c r="K1211" s="8"/>
    </row>
    <row r="1212" spans="1:11" x14ac:dyDescent="0.2">
      <c r="C1212" s="6"/>
      <c r="D1212" s="7"/>
      <c r="E1212" s="12"/>
      <c r="G1212" s="13"/>
      <c r="H1212" s="13"/>
      <c r="I1212" s="13"/>
      <c r="J1212" s="13"/>
      <c r="K1212" s="13"/>
    </row>
    <row r="1213" spans="1:11" s="16" customFormat="1" x14ac:dyDescent="0.2">
      <c r="A1213" s="11"/>
      <c r="B1213" s="11"/>
      <c r="C1213" s="12"/>
      <c r="D1213" s="23" t="s">
        <v>204</v>
      </c>
      <c r="E1213" s="14"/>
      <c r="G1213" s="8"/>
      <c r="H1213" s="8"/>
      <c r="I1213" s="8"/>
      <c r="J1213" s="8"/>
      <c r="K1213" s="8"/>
    </row>
    <row r="1214" spans="1:11" x14ac:dyDescent="0.2">
      <c r="C1214" s="14" t="s">
        <v>201</v>
      </c>
      <c r="D1214" s="6" t="s">
        <v>202</v>
      </c>
      <c r="E1214" s="17"/>
      <c r="G1214" s="26">
        <f>SUMIF($D$1082:$D$1206,$D1214,G$1082:G$1206)</f>
        <v>37830911.040000007</v>
      </c>
      <c r="H1214" s="26">
        <f>SUMIF($D$1082:$D$1206,$D1214,H$1082:H$1206)</f>
        <v>172021746.06999999</v>
      </c>
      <c r="I1214" s="26">
        <f>SUMIF($D$1082:$D$1206,$D1214,I$1082:I$1206)</f>
        <v>0</v>
      </c>
      <c r="J1214" s="26">
        <f>SUMIF($D$1082:$D$1206,$D1214,J$1082:J$1206)</f>
        <v>-1.6370904631912708E-11</v>
      </c>
      <c r="K1214" s="26">
        <f>SUMIF($D$1082:$D$1206,$D1214,K$1082:K$1206)</f>
        <v>172021746.06999999</v>
      </c>
    </row>
    <row r="1215" spans="1:11" s="19" customFormat="1" x14ac:dyDescent="0.2">
      <c r="A1215" s="3"/>
      <c r="B1215" s="3"/>
      <c r="C1215" s="6"/>
      <c r="D1215" s="2"/>
      <c r="E1215" s="17"/>
      <c r="G1215" s="18"/>
      <c r="H1215" s="18"/>
      <c r="I1215" s="18"/>
      <c r="J1215" s="18"/>
      <c r="K1215" s="18"/>
    </row>
    <row r="1216" spans="1:11" x14ac:dyDescent="0.2">
      <c r="C1216" s="17" t="s">
        <v>200</v>
      </c>
      <c r="D1216" s="4" t="s">
        <v>199</v>
      </c>
      <c r="G1216" s="18">
        <f>(G1214/H1214)*100</f>
        <v>21.991935266489886</v>
      </c>
      <c r="H1216" s="18">
        <f>(H1214/H1214)*100</f>
        <v>100</v>
      </c>
      <c r="I1216" s="28"/>
      <c r="J1216" s="29"/>
      <c r="K1216" s="30"/>
    </row>
    <row r="1217" spans="1:11" x14ac:dyDescent="0.2">
      <c r="C1217" s="25"/>
      <c r="D1217" s="7"/>
      <c r="E1217" s="12"/>
      <c r="G1217" s="13"/>
      <c r="H1217" s="13"/>
      <c r="I1217" s="13"/>
      <c r="J1217" s="13"/>
      <c r="K1217" s="13"/>
    </row>
    <row r="1218" spans="1:11" s="16" customFormat="1" x14ac:dyDescent="0.2">
      <c r="A1218" s="11"/>
      <c r="B1218" s="11"/>
      <c r="C1218" s="12"/>
      <c r="D1218" s="23" t="s">
        <v>203</v>
      </c>
      <c r="E1218" s="14"/>
      <c r="G1218" s="8"/>
      <c r="H1218" s="8"/>
      <c r="I1218" s="8"/>
      <c r="J1218" s="8"/>
      <c r="K1218" s="8"/>
    </row>
    <row r="1219" spans="1:11" x14ac:dyDescent="0.2">
      <c r="C1219" s="14" t="s">
        <v>201</v>
      </c>
      <c r="D1219" s="6" t="s">
        <v>202</v>
      </c>
      <c r="E1219" s="6"/>
      <c r="G1219" s="26">
        <f>G1208+G1214</f>
        <v>1420940656.5400002</v>
      </c>
      <c r="H1219" s="26">
        <f>H1208+H1214</f>
        <v>15569781779.870016</v>
      </c>
      <c r="I1219" s="26">
        <f>I1208+I1214</f>
        <v>741600212.28999996</v>
      </c>
      <c r="J1219" s="26">
        <f>J1208+J1214</f>
        <v>304905195.38</v>
      </c>
      <c r="K1219" s="26">
        <f>K1208+K1214</f>
        <v>16616287187.540014</v>
      </c>
    </row>
    <row r="1220" spans="1:11" s="19" customFormat="1" x14ac:dyDescent="0.2">
      <c r="A1220" s="3"/>
      <c r="B1220" s="3"/>
      <c r="C1220" s="6"/>
      <c r="D1220" s="2" t="s">
        <v>697</v>
      </c>
      <c r="E1220" s="17"/>
      <c r="F1220" s="19">
        <f>F1209</f>
        <v>879404.96000000043</v>
      </c>
      <c r="G1220" s="26">
        <f>G1219/$F1220</f>
        <v>1615.7978646606673</v>
      </c>
      <c r="H1220" s="26">
        <f>H1219/$F1220</f>
        <v>17704.905576004494</v>
      </c>
      <c r="I1220" s="26">
        <f>I1219/$F1220</f>
        <v>843.29773656268617</v>
      </c>
      <c r="J1220" s="26">
        <f>J1219/$F1220</f>
        <v>346.71762071935535</v>
      </c>
      <c r="K1220" s="26">
        <f>K1219/$F1220</f>
        <v>18894.920933286532</v>
      </c>
    </row>
    <row r="1221" spans="1:11" s="19" customFormat="1" x14ac:dyDescent="0.2">
      <c r="A1221" s="3"/>
      <c r="B1221" s="3"/>
      <c r="C1221" s="6"/>
      <c r="D1221" s="6" t="s">
        <v>698</v>
      </c>
      <c r="E1221" s="17"/>
      <c r="F1221" s="19">
        <f>F1210</f>
        <v>877512</v>
      </c>
      <c r="G1221" s="26">
        <f>G1219/$F1221</f>
        <v>1619.2834474514311</v>
      </c>
      <c r="H1221" s="26">
        <f t="shared" ref="H1221:K1221" si="918">H1219/$F1221</f>
        <v>17743.098419018788</v>
      </c>
      <c r="I1221" s="26">
        <f t="shared" si="918"/>
        <v>845.11688990008111</v>
      </c>
      <c r="J1221" s="26">
        <f t="shared" si="918"/>
        <v>347.46555645962678</v>
      </c>
      <c r="K1221" s="26">
        <f t="shared" si="918"/>
        <v>18935.680865378494</v>
      </c>
    </row>
    <row r="1222" spans="1:11" x14ac:dyDescent="0.2">
      <c r="C1222" s="17" t="s">
        <v>200</v>
      </c>
      <c r="D1222" s="10" t="s">
        <v>199</v>
      </c>
      <c r="E1222" s="6"/>
      <c r="G1222" s="18">
        <f>(G1219/H1219)*100</f>
        <v>9.1262721381048344</v>
      </c>
      <c r="H1222" s="18">
        <f>(H1219/H1219)*100</f>
        <v>100</v>
      </c>
      <c r="I1222" s="8"/>
      <c r="J1222" s="8"/>
      <c r="K1222" s="8"/>
    </row>
    <row r="1223" spans="1:11" x14ac:dyDescent="0.2">
      <c r="C1223" s="6"/>
      <c r="D1223" s="10"/>
      <c r="E1223" s="12"/>
      <c r="G1223" s="8"/>
      <c r="H1223" s="8"/>
      <c r="I1223" s="8"/>
      <c r="J1223" s="8"/>
      <c r="K1223" s="8"/>
    </row>
    <row r="1224" spans="1:11" x14ac:dyDescent="0.2">
      <c r="C1224" s="6"/>
      <c r="D1224" s="10"/>
      <c r="E1224" s="12"/>
      <c r="G1224" s="8"/>
      <c r="H1224" s="8"/>
      <c r="I1224" s="8"/>
      <c r="J1224" s="8"/>
      <c r="K1224" s="8"/>
    </row>
    <row r="1225" spans="1:11" x14ac:dyDescent="0.2">
      <c r="C1225" s="6"/>
      <c r="D1225" s="10"/>
      <c r="E1225" s="12"/>
      <c r="G1225" s="8"/>
      <c r="H1225" s="8"/>
      <c r="I1225" s="8"/>
      <c r="J1225" s="8"/>
      <c r="K1225" s="8"/>
    </row>
    <row r="1226" spans="1:11" x14ac:dyDescent="0.2">
      <c r="C1226" s="6"/>
      <c r="D1226" s="10"/>
      <c r="E1226" s="12"/>
      <c r="G1226" s="8"/>
      <c r="H1226" s="8"/>
      <c r="I1226" s="8"/>
      <c r="J1226" s="8"/>
      <c r="K1226" s="8"/>
    </row>
    <row r="1227" spans="1:11" x14ac:dyDescent="0.2">
      <c r="C1227" s="6"/>
      <c r="D1227" s="10"/>
      <c r="E1227" s="12"/>
      <c r="G1227" s="8"/>
      <c r="H1227" s="8"/>
      <c r="I1227" s="8"/>
      <c r="J1227" s="8"/>
      <c r="K1227" s="8"/>
    </row>
    <row r="1228" spans="1:11" x14ac:dyDescent="0.2">
      <c r="C1228" s="6"/>
      <c r="D1228" s="10"/>
      <c r="E1228" s="12"/>
      <c r="G1228" s="8"/>
      <c r="H1228" s="8"/>
      <c r="I1228" s="8"/>
      <c r="J1228" s="8"/>
      <c r="K1228" s="8"/>
    </row>
    <row r="1229" spans="1:11" x14ac:dyDescent="0.2">
      <c r="C1229" s="6"/>
      <c r="D1229" s="10"/>
      <c r="E1229" s="12"/>
      <c r="G1229" s="8"/>
      <c r="H1229" s="8"/>
      <c r="I1229" s="8"/>
      <c r="J1229" s="8"/>
      <c r="K1229" s="8"/>
    </row>
    <row r="1230" spans="1:11" x14ac:dyDescent="0.2">
      <c r="C1230" s="6"/>
      <c r="D1230" s="10"/>
      <c r="E1230" s="12"/>
      <c r="G1230" s="8"/>
      <c r="H1230" s="8"/>
      <c r="I1230" s="8"/>
      <c r="J1230" s="8"/>
      <c r="K1230" s="8"/>
    </row>
    <row r="1231" spans="1:11" x14ac:dyDescent="0.2">
      <c r="C1231" s="6"/>
      <c r="D1231" s="10"/>
      <c r="E1231" s="12"/>
      <c r="G1231" s="8"/>
      <c r="H1231" s="8"/>
      <c r="I1231" s="8"/>
      <c r="J1231" s="8"/>
      <c r="K1231" s="8"/>
    </row>
    <row r="1232" spans="1:11" x14ac:dyDescent="0.2">
      <c r="C1232" s="6"/>
      <c r="D1232" s="10"/>
      <c r="E1232" s="12"/>
      <c r="G1232" s="8"/>
      <c r="H1232" s="8"/>
      <c r="I1232" s="8"/>
      <c r="J1232" s="8"/>
      <c r="K1232" s="8"/>
    </row>
    <row r="1233" spans="3:11" x14ac:dyDescent="0.2">
      <c r="C1233" s="6"/>
      <c r="D1233" s="10"/>
      <c r="E1233" s="12"/>
      <c r="G1233" s="8"/>
      <c r="H1233" s="8"/>
      <c r="I1233" s="8"/>
      <c r="J1233" s="8"/>
      <c r="K1233" s="8"/>
    </row>
  </sheetData>
  <printOptions horizontalCentered="1"/>
  <pageMargins left="0.5" right="0.5" top="1" bottom="0.75" header="0.75" footer="0.5"/>
  <pageSetup scale="88" firstPageNumber="63" fitToHeight="0" orientation="landscape" useFirstPageNumber="1" r:id="rId1"/>
  <headerFooter alignWithMargins="0">
    <oddHeader>&amp;L&amp;"Arial,Bold"TABLE IC&amp;C&amp;"Arial,Bold"COMPARISON OF REVENUE AND OTHER SOURCES&amp;R&amp;"Arial,Bold"2016-2017</oddHeader>
    <oddFooter>&amp;CPage &amp;P</oddFooter>
  </headerFooter>
  <rowBreaks count="33" manualBreakCount="33">
    <brk id="42" min="2" max="10" man="1"/>
    <brk id="78" min="2" max="10" man="1"/>
    <brk id="114" min="2" max="10" man="1"/>
    <brk id="150" min="2" max="10" man="1"/>
    <brk id="186" min="2" max="10" man="1"/>
    <brk id="258" min="2" max="10" man="1"/>
    <brk id="294" min="2" max="10" man="1"/>
    <brk id="330" min="2" max="10" man="1"/>
    <brk id="366" min="2" max="10" man="1"/>
    <brk id="402" min="2" max="10" man="1"/>
    <brk id="438" min="2" max="10" man="1"/>
    <brk id="474" min="2" max="10" man="1"/>
    <brk id="510" min="2" max="10" man="1"/>
    <brk id="546" min="2" max="10" man="1"/>
    <brk id="582" min="2" max="10" man="1"/>
    <brk id="618" min="2" max="10" man="1"/>
    <brk id="654" min="2" max="10" man="1"/>
    <brk id="690" min="2" max="10" man="1"/>
    <brk id="726" min="2" max="10" man="1"/>
    <brk id="762" min="2" max="10" man="1"/>
    <brk id="798" min="2" max="10" man="1"/>
    <brk id="834" min="2" max="10" man="1"/>
    <brk id="870" min="2" max="10" man="1"/>
    <brk id="906" min="2" max="10" man="1"/>
    <brk id="942" min="2" max="10" man="1"/>
    <brk id="978" min="2" max="10" man="1"/>
    <brk id="1014" min="2" max="10" man="1"/>
    <brk id="1050" min="2" max="10" man="1"/>
    <brk id="1080" min="2" max="10" man="1"/>
    <brk id="1115" min="2" max="10" man="1"/>
    <brk id="1150" min="2" max="10" man="1"/>
    <brk id="1185" min="2" max="10" man="1"/>
    <brk id="1226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IA</vt:lpstr>
      <vt:lpstr>IB</vt:lpstr>
      <vt:lpstr>IC</vt:lpstr>
      <vt:lpstr>IA!Print_Area</vt:lpstr>
      <vt:lpstr>IB!Print_Area</vt:lpstr>
      <vt:lpstr>IC!Print_Area</vt:lpstr>
      <vt:lpstr>IA!Print_Titles</vt:lpstr>
      <vt:lpstr>IB!Print_Titles</vt:lpstr>
      <vt:lpstr>IC!Print_Titles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2024-09-20T18:37:23Z</dcterms:modified>
</cp:coreProperties>
</file>