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17-18\"/>
    </mc:Choice>
  </mc:AlternateContent>
  <bookViews>
    <workbookView xWindow="0" yWindow="0" windowWidth="24000" windowHeight="9735"/>
  </bookViews>
  <sheets>
    <sheet name="2017-18 to 2018-19 Gov Req" sheetId="2" r:id="rId1"/>
  </sheets>
  <definedNames>
    <definedName name="_xlnm._FilterDatabase" localSheetId="0" hidden="1">'2017-18 to 2018-19 Gov Req'!$A$2:$AC$184</definedName>
    <definedName name="_xlnm.Print_Area" localSheetId="0">'2017-18 to 2018-19 Gov Req'!$A$1:$AC$189</definedName>
    <definedName name="_xlnm.Print_Titles" localSheetId="0">'2017-18 to 2018-19 Gov Req'!$A:$B,'2017-18 to 2018-19 Gov Req'!$1:$3</definedName>
  </definedNames>
  <calcPr calcId="152511"/>
</workbook>
</file>

<file path=xl/calcChain.xml><?xml version="1.0" encoding="utf-8"?>
<calcChain xmlns="http://schemas.openxmlformats.org/spreadsheetml/2006/main">
  <c r="R182" i="2" l="1"/>
  <c r="O5" i="2"/>
  <c r="R5" i="2" s="1"/>
  <c r="O6" i="2"/>
  <c r="R6" i="2" s="1"/>
  <c r="O7" i="2"/>
  <c r="R7" i="2" s="1"/>
  <c r="O8" i="2"/>
  <c r="R8" i="2" s="1"/>
  <c r="O9" i="2"/>
  <c r="R9" i="2" s="1"/>
  <c r="O10" i="2"/>
  <c r="R10" i="2" s="1"/>
  <c r="O11" i="2"/>
  <c r="R11" i="2" s="1"/>
  <c r="O12" i="2"/>
  <c r="R12" i="2" s="1"/>
  <c r="O13" i="2"/>
  <c r="R13" i="2" s="1"/>
  <c r="O14" i="2"/>
  <c r="R14" i="2" s="1"/>
  <c r="O15" i="2"/>
  <c r="R15" i="2" s="1"/>
  <c r="O16" i="2"/>
  <c r="R16" i="2" s="1"/>
  <c r="O17" i="2"/>
  <c r="R17" i="2" s="1"/>
  <c r="O18" i="2"/>
  <c r="R18" i="2" s="1"/>
  <c r="O19" i="2"/>
  <c r="R19" i="2" s="1"/>
  <c r="O20" i="2"/>
  <c r="R20" i="2" s="1"/>
  <c r="O21" i="2"/>
  <c r="R21" i="2" s="1"/>
  <c r="O22" i="2"/>
  <c r="R22" i="2" s="1"/>
  <c r="O23" i="2"/>
  <c r="R23" i="2" s="1"/>
  <c r="O24" i="2"/>
  <c r="R24" i="2" s="1"/>
  <c r="O25" i="2"/>
  <c r="R25" i="2" s="1"/>
  <c r="O26" i="2"/>
  <c r="R26" i="2" s="1"/>
  <c r="O27" i="2"/>
  <c r="R27" i="2" s="1"/>
  <c r="O28" i="2"/>
  <c r="R28" i="2" s="1"/>
  <c r="O29" i="2"/>
  <c r="R29" i="2" s="1"/>
  <c r="O30" i="2"/>
  <c r="R30" i="2" s="1"/>
  <c r="O31" i="2"/>
  <c r="R31" i="2" s="1"/>
  <c r="O32" i="2"/>
  <c r="R32" i="2" s="1"/>
  <c r="O33" i="2"/>
  <c r="R33" i="2" s="1"/>
  <c r="O34" i="2"/>
  <c r="R34" i="2" s="1"/>
  <c r="O35" i="2"/>
  <c r="R35" i="2" s="1"/>
  <c r="O36" i="2"/>
  <c r="R36" i="2" s="1"/>
  <c r="O37" i="2"/>
  <c r="R37" i="2" s="1"/>
  <c r="O38" i="2"/>
  <c r="R38" i="2" s="1"/>
  <c r="O39" i="2"/>
  <c r="R39" i="2" s="1"/>
  <c r="O40" i="2"/>
  <c r="R40" i="2" s="1"/>
  <c r="O41" i="2"/>
  <c r="R41" i="2" s="1"/>
  <c r="O42" i="2"/>
  <c r="R42" i="2" s="1"/>
  <c r="O43" i="2"/>
  <c r="R43" i="2" s="1"/>
  <c r="O44" i="2"/>
  <c r="R44" i="2" s="1"/>
  <c r="O45" i="2"/>
  <c r="R45" i="2" s="1"/>
  <c r="O46" i="2"/>
  <c r="R46" i="2" s="1"/>
  <c r="O47" i="2"/>
  <c r="R47" i="2" s="1"/>
  <c r="O48" i="2"/>
  <c r="R48" i="2" s="1"/>
  <c r="O49" i="2"/>
  <c r="R49" i="2" s="1"/>
  <c r="O50" i="2"/>
  <c r="R50" i="2" s="1"/>
  <c r="O51" i="2"/>
  <c r="R51" i="2" s="1"/>
  <c r="O52" i="2"/>
  <c r="R52" i="2" s="1"/>
  <c r="O53" i="2"/>
  <c r="R53" i="2" s="1"/>
  <c r="O54" i="2"/>
  <c r="R54" i="2" s="1"/>
  <c r="O55" i="2"/>
  <c r="R55" i="2" s="1"/>
  <c r="O56" i="2"/>
  <c r="R56" i="2" s="1"/>
  <c r="O57" i="2"/>
  <c r="R57" i="2" s="1"/>
  <c r="O58" i="2"/>
  <c r="R58" i="2" s="1"/>
  <c r="O59" i="2"/>
  <c r="R59" i="2" s="1"/>
  <c r="O60" i="2"/>
  <c r="R60" i="2" s="1"/>
  <c r="O61" i="2"/>
  <c r="R61" i="2" s="1"/>
  <c r="O62" i="2"/>
  <c r="R62" i="2" s="1"/>
  <c r="O63" i="2"/>
  <c r="R63" i="2" s="1"/>
  <c r="O64" i="2"/>
  <c r="R64" i="2" s="1"/>
  <c r="O65" i="2"/>
  <c r="R65" i="2" s="1"/>
  <c r="O66" i="2"/>
  <c r="R66" i="2" s="1"/>
  <c r="O67" i="2"/>
  <c r="R67" i="2" s="1"/>
  <c r="O68" i="2"/>
  <c r="R68" i="2" s="1"/>
  <c r="O69" i="2"/>
  <c r="R69" i="2" s="1"/>
  <c r="O70" i="2"/>
  <c r="R70" i="2" s="1"/>
  <c r="O71" i="2"/>
  <c r="R71" i="2" s="1"/>
  <c r="O72" i="2"/>
  <c r="R72" i="2" s="1"/>
  <c r="O73" i="2"/>
  <c r="R73" i="2" s="1"/>
  <c r="O74" i="2"/>
  <c r="R74" i="2" s="1"/>
  <c r="O75" i="2"/>
  <c r="R75" i="2" s="1"/>
  <c r="O76" i="2"/>
  <c r="R76" i="2" s="1"/>
  <c r="O77" i="2"/>
  <c r="R77" i="2" s="1"/>
  <c r="O78" i="2"/>
  <c r="R78" i="2" s="1"/>
  <c r="O79" i="2"/>
  <c r="R79" i="2" s="1"/>
  <c r="O80" i="2"/>
  <c r="R80" i="2" s="1"/>
  <c r="O81" i="2"/>
  <c r="R81" i="2" s="1"/>
  <c r="O82" i="2"/>
  <c r="R82" i="2" s="1"/>
  <c r="O83" i="2"/>
  <c r="R83" i="2" s="1"/>
  <c r="O84" i="2"/>
  <c r="R84" i="2" s="1"/>
  <c r="O85" i="2"/>
  <c r="R85" i="2" s="1"/>
  <c r="O86" i="2"/>
  <c r="R86" i="2" s="1"/>
  <c r="O87" i="2"/>
  <c r="R87" i="2" s="1"/>
  <c r="O88" i="2"/>
  <c r="R88" i="2" s="1"/>
  <c r="O89" i="2"/>
  <c r="R89" i="2" s="1"/>
  <c r="O90" i="2"/>
  <c r="R90" i="2" s="1"/>
  <c r="O91" i="2"/>
  <c r="R91" i="2" s="1"/>
  <c r="O92" i="2"/>
  <c r="R92" i="2" s="1"/>
  <c r="O93" i="2"/>
  <c r="R93" i="2" s="1"/>
  <c r="O94" i="2"/>
  <c r="R94" i="2" s="1"/>
  <c r="O95" i="2"/>
  <c r="R95" i="2" s="1"/>
  <c r="O96" i="2"/>
  <c r="R96" i="2" s="1"/>
  <c r="O97" i="2"/>
  <c r="R97" i="2" s="1"/>
  <c r="O98" i="2"/>
  <c r="R98" i="2" s="1"/>
  <c r="O99" i="2"/>
  <c r="R99" i="2" s="1"/>
  <c r="O100" i="2"/>
  <c r="R100" i="2" s="1"/>
  <c r="O101" i="2"/>
  <c r="R101" i="2" s="1"/>
  <c r="O102" i="2"/>
  <c r="R102" i="2" s="1"/>
  <c r="O103" i="2"/>
  <c r="R103" i="2" s="1"/>
  <c r="O104" i="2"/>
  <c r="R104" i="2" s="1"/>
  <c r="O105" i="2"/>
  <c r="R105" i="2" s="1"/>
  <c r="O106" i="2"/>
  <c r="R106" i="2" s="1"/>
  <c r="O107" i="2"/>
  <c r="R107" i="2" s="1"/>
  <c r="O108" i="2"/>
  <c r="R108" i="2" s="1"/>
  <c r="O109" i="2"/>
  <c r="R109" i="2" s="1"/>
  <c r="O110" i="2"/>
  <c r="R110" i="2" s="1"/>
  <c r="O111" i="2"/>
  <c r="R111" i="2" s="1"/>
  <c r="O112" i="2"/>
  <c r="R112" i="2" s="1"/>
  <c r="O113" i="2"/>
  <c r="R113" i="2" s="1"/>
  <c r="O114" i="2"/>
  <c r="R114" i="2" s="1"/>
  <c r="O115" i="2"/>
  <c r="R115" i="2" s="1"/>
  <c r="O116" i="2"/>
  <c r="R116" i="2" s="1"/>
  <c r="O117" i="2"/>
  <c r="R117" i="2" s="1"/>
  <c r="O118" i="2"/>
  <c r="R118" i="2" s="1"/>
  <c r="O119" i="2"/>
  <c r="R119" i="2" s="1"/>
  <c r="O120" i="2"/>
  <c r="R120" i="2" s="1"/>
  <c r="O121" i="2"/>
  <c r="R121" i="2" s="1"/>
  <c r="O122" i="2"/>
  <c r="R122" i="2" s="1"/>
  <c r="O123" i="2"/>
  <c r="R123" i="2" s="1"/>
  <c r="O124" i="2"/>
  <c r="R124" i="2" s="1"/>
  <c r="O125" i="2"/>
  <c r="R125" i="2" s="1"/>
  <c r="O126" i="2"/>
  <c r="R126" i="2" s="1"/>
  <c r="O127" i="2"/>
  <c r="R127" i="2" s="1"/>
  <c r="O128" i="2"/>
  <c r="R128" i="2" s="1"/>
  <c r="O129" i="2"/>
  <c r="R129" i="2" s="1"/>
  <c r="O130" i="2"/>
  <c r="R130" i="2" s="1"/>
  <c r="O131" i="2"/>
  <c r="R131" i="2" s="1"/>
  <c r="O132" i="2"/>
  <c r="R132" i="2" s="1"/>
  <c r="O133" i="2"/>
  <c r="R133" i="2" s="1"/>
  <c r="O134" i="2"/>
  <c r="R134" i="2" s="1"/>
  <c r="O135" i="2"/>
  <c r="R135" i="2" s="1"/>
  <c r="O136" i="2"/>
  <c r="R136" i="2" s="1"/>
  <c r="O137" i="2"/>
  <c r="R137" i="2" s="1"/>
  <c r="O138" i="2"/>
  <c r="R138" i="2" s="1"/>
  <c r="O139" i="2"/>
  <c r="R139" i="2" s="1"/>
  <c r="O140" i="2"/>
  <c r="R140" i="2" s="1"/>
  <c r="O141" i="2"/>
  <c r="R141" i="2" s="1"/>
  <c r="O142" i="2"/>
  <c r="R142" i="2" s="1"/>
  <c r="O143" i="2"/>
  <c r="R143" i="2" s="1"/>
  <c r="O144" i="2"/>
  <c r="R144" i="2" s="1"/>
  <c r="O145" i="2"/>
  <c r="R145" i="2" s="1"/>
  <c r="O146" i="2"/>
  <c r="R146" i="2" s="1"/>
  <c r="O147" i="2"/>
  <c r="R147" i="2" s="1"/>
  <c r="O148" i="2"/>
  <c r="R148" i="2" s="1"/>
  <c r="O149" i="2"/>
  <c r="R149" i="2" s="1"/>
  <c r="O150" i="2"/>
  <c r="R150" i="2" s="1"/>
  <c r="O151" i="2"/>
  <c r="R151" i="2" s="1"/>
  <c r="O152" i="2"/>
  <c r="R152" i="2" s="1"/>
  <c r="O153" i="2"/>
  <c r="R153" i="2" s="1"/>
  <c r="O154" i="2"/>
  <c r="R154" i="2" s="1"/>
  <c r="O155" i="2"/>
  <c r="R155" i="2" s="1"/>
  <c r="O156" i="2"/>
  <c r="R156" i="2" s="1"/>
  <c r="O157" i="2"/>
  <c r="R157" i="2" s="1"/>
  <c r="O158" i="2"/>
  <c r="R158" i="2" s="1"/>
  <c r="O159" i="2"/>
  <c r="R159" i="2" s="1"/>
  <c r="O160" i="2"/>
  <c r="R160" i="2" s="1"/>
  <c r="O161" i="2"/>
  <c r="R161" i="2" s="1"/>
  <c r="O162" i="2"/>
  <c r="R162" i="2" s="1"/>
  <c r="O163" i="2"/>
  <c r="R163" i="2" s="1"/>
  <c r="O164" i="2"/>
  <c r="R164" i="2" s="1"/>
  <c r="O165" i="2"/>
  <c r="R165" i="2" s="1"/>
  <c r="O166" i="2"/>
  <c r="R166" i="2" s="1"/>
  <c r="O167" i="2"/>
  <c r="R167" i="2" s="1"/>
  <c r="O168" i="2"/>
  <c r="R168" i="2" s="1"/>
  <c r="O169" i="2"/>
  <c r="R169" i="2" s="1"/>
  <c r="O170" i="2"/>
  <c r="R170" i="2" s="1"/>
  <c r="O171" i="2"/>
  <c r="R171" i="2" s="1"/>
  <c r="O172" i="2"/>
  <c r="R172" i="2" s="1"/>
  <c r="O173" i="2"/>
  <c r="R173" i="2" s="1"/>
  <c r="O174" i="2"/>
  <c r="R174" i="2" s="1"/>
  <c r="O175" i="2"/>
  <c r="R175" i="2" s="1"/>
  <c r="O176" i="2"/>
  <c r="R176" i="2" s="1"/>
  <c r="O177" i="2"/>
  <c r="R177" i="2" s="1"/>
  <c r="O178" i="2"/>
  <c r="R178" i="2" s="1"/>
  <c r="O179" i="2"/>
  <c r="R179" i="2" s="1"/>
  <c r="O180" i="2"/>
  <c r="R180" i="2" s="1"/>
  <c r="O181" i="2"/>
  <c r="R181" i="2" s="1"/>
  <c r="O182" i="2"/>
  <c r="O4" i="2"/>
  <c r="R4" i="2" s="1"/>
  <c r="P184" i="2"/>
  <c r="Q184" i="2"/>
  <c r="O184" i="2" l="1"/>
  <c r="R184" i="2"/>
  <c r="AA4" i="2"/>
  <c r="X4" i="2"/>
  <c r="U4" i="2"/>
  <c r="V4" i="2"/>
  <c r="W4" i="2"/>
  <c r="Y4" i="2"/>
  <c r="Z4" i="2"/>
  <c r="AB4" i="2"/>
  <c r="AC4" i="2"/>
  <c r="F186" i="2" l="1"/>
  <c r="F182" i="2"/>
  <c r="D182" i="2" s="1"/>
  <c r="V182" i="2" s="1"/>
  <c r="AC182" i="2"/>
  <c r="AB182" i="2"/>
  <c r="Z182" i="2"/>
  <c r="Y182" i="2"/>
  <c r="W182" i="2"/>
  <c r="U182" i="2"/>
  <c r="I182" i="2"/>
  <c r="AA182" i="2" s="1"/>
  <c r="X182" i="2" l="1"/>
  <c r="D184" i="2" l="1"/>
  <c r="S184" i="2" l="1"/>
  <c r="N184" i="2"/>
  <c r="M184" i="2"/>
  <c r="L184" i="2"/>
  <c r="J184" i="2"/>
  <c r="I184" i="2"/>
  <c r="H184" i="2"/>
  <c r="G184" i="2"/>
  <c r="F184" i="2"/>
  <c r="E184" i="2"/>
  <c r="C184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B184" i="2" l="1"/>
  <c r="T184" i="2"/>
  <c r="AC184" i="2" s="1"/>
  <c r="U184" i="2"/>
  <c r="Y184" i="2"/>
  <c r="Z184" i="2"/>
  <c r="AA184" i="2"/>
  <c r="X184" i="2"/>
  <c r="W184" i="2"/>
  <c r="V184" i="2"/>
  <c r="K184" i="2"/>
</calcChain>
</file>

<file path=xl/sharedStrings.xml><?xml version="1.0" encoding="utf-8"?>
<sst xmlns="http://schemas.openxmlformats.org/spreadsheetml/2006/main" count="404" uniqueCount="254">
  <si>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</si>
  <si>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</si>
  <si>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</si>
  <si>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</si>
  <si>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</si>
  <si>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</si>
  <si>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</si>
  <si>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</si>
  <si>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</si>
  <si>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</si>
  <si>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</si>
  <si>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</si>
  <si>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</si>
  <si>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D + E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</si>
  <si>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</si>
  <si>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</si>
  <si>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</si>
  <si>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</si>
  <si>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</si>
  <si>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</si>
  <si>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</si>
  <si>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</si>
  <si>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</si>
  <si>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</si>
  <si>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</si>
  <si>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</si>
  <si>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</si>
  <si>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</si>
  <si>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</si>
  <si>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</si>
  <si>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</si>
  <si>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</si>
  <si>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</si>
  <si>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</si>
  <si>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</si>
  <si>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</si>
  <si>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</si>
  <si>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</si>
  <si>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</si>
  <si>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</si>
  <si>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</si>
  <si>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</si>
  <si>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</si>
  <si>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</si>
  <si>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</si>
  <si>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</si>
  <si>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</si>
  <si>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</si>
  <si>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</si>
  <si>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</si>
  <si>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</si>
  <si>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</si>
  <si>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</si>
  <si>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</si>
  <si>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</si>
  <si>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</si>
  <si>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</si>
  <si>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</si>
  <si>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</si>
  <si>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</si>
  <si>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</si>
  <si>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</si>
  <si>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</si>
  <si>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</si>
  <si>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</si>
  <si>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</si>
  <si>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</si>
  <si>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</si>
  <si>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</si>
  <si>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</si>
  <si>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</si>
  <si>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</si>
  <si>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</si>
  <si>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</si>
  <si>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</si>
  <si>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</si>
  <si>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</si>
  <si>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</si>
  <si>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</si>
  <si>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</si>
  <si>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</si>
  <si>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</si>
  <si>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</si>
  <si>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</si>
  <si>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</si>
  <si>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</si>
  <si>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</si>
  <si>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</si>
  <si>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</si>
  <si>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</si>
  <si>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</si>
  <si>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</si>
  <si>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</si>
  <si>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</si>
  <si>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</si>
  <si>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</si>
  <si>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</si>
  <si>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</si>
  <si>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</si>
  <si>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</si>
  <si>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</si>
  <si>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</si>
  <si>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</si>
  <si>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</si>
  <si>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</si>
  <si>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</si>
  <si>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</si>
  <si>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</si>
  <si>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</si>
  <si>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</si>
  <si>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</si>
  <si>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</si>
  <si>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</si>
  <si>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</si>
  <si>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</si>
  <si>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</si>
  <si>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</si>
  <si>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</si>
  <si>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</si>
  <si>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</si>
  <si>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</si>
  <si>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</si>
  <si>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</si>
  <si>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</si>
  <si>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</si>
  <si>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</si>
  <si>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</si>
  <si>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</si>
  <si>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</si>
  <si>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</si>
  <si>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</si>
  <si>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</si>
  <si>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</si>
  <si>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</si>
  <si>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</si>
  <si>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</si>
  <si>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</si>
  <si>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</si>
  <si>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</si>
  <si>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</si>
  <si>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</si>
  <si>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</si>
  <si>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</si>
  <si>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</si>
  <si>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</si>
  <si>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</si>
  <si>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</si>
  <si>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</si>
  <si>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</si>
  <si>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</si>
  <si>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</si>
  <si>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</si>
  <si>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</si>
  <si>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</si>
  <si>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</si>
  <si>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</si>
  <si>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</si>
  <si>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</si>
  <si>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</si>
  <si>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</si>
  <si>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</si>
  <si>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</si>
  <si>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</si>
  <si>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</si>
  <si>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</si>
  <si>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</si>
  <si>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</si>
  <si>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</si>
  <si>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</si>
  <si>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</si>
  <si>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</si>
  <si>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</si>
  <si>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</si>
  <si>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</si>
  <si>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</si>
  <si>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</si>
  <si>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</si>
  <si>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</si>
  <si>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</si>
  <si>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</si>
  <si>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</si>
  <si>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</si>
  <si>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</si>
  <si>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</si>
  <si>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</si>
  <si>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</si>
  <si>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</si>
  <si>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</si>
  <si>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</si>
  <si>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</si>
  <si>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</si>
  <si>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</si>
  <si>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</si>
  <si>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</si>
  <si>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</si>
  <si>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</si>
  <si>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</si>
  <si>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</si>
  <si>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</si>
  <si>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</si>
  <si>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</si>
  <si>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</si>
  <si>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</si>
  <si>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</si>
  <si>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</si>
  <si>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</si>
  <si>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</si>
  <si>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</si>
  <si>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</si>
  <si>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</si>
  <si>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</si>
  <si>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</si>
  <si>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</si>
  <si>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</si>
  <si>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</si>
  <si>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</si>
  <si>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</si>
  <si>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</si>
  <si>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</si>
  <si>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</si>
  <si>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</si>
  <si>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</si>
  <si>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</si>
  <si>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</si>
  <si>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</si>
  <si>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</si>
  <si>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</si>
  <si>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</si>
  <si>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</si>
  <si>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</si>
  <si>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</si>
  <si>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</si>
  <si>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</si>
  <si>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</si>
  <si>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</si>
  <si>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</si>
  <si>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</si>
  <si>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</si>
  <si>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2017-18 ESTIMATED FUNDED PUPIL COUNTS</t>
  </si>
  <si>
    <t xml:space="preserve">2017-18 ESTIMATED FULLY FUNDED TOTAL PROGRAM </t>
  </si>
  <si>
    <t>2017-18
ESTIMATED BUDGET STABILIZATION FACTOR</t>
  </si>
  <si>
    <t>2017-18 TOTAL PROGRAM AFTER BUDGET STABILIZATION FACTOR</t>
  </si>
  <si>
    <t>Estimated Change - 2017-18 and 2018-19</t>
  </si>
  <si>
    <t>2017-18 ESTIMATED PER PUPIL FUNDING AFTER BUDGET STABILIZATION FACTOR</t>
  </si>
  <si>
    <t>CHANGE IN BUDGET STABILIZATION FACTOR</t>
  </si>
  <si>
    <t>CHANGE IN TOTAL PROGRAM AFTER BUDGET STABILIZATION FACTOR</t>
  </si>
  <si>
    <t>Extra ASCENT slots</t>
  </si>
  <si>
    <t>22-54-104(5)(g)(I)(H)</t>
  </si>
  <si>
    <t>2017-18 - Final Appropriation per SB17-296</t>
  </si>
  <si>
    <t>2017-18  -  per Supplemental Request (subject to Legislative Approval)</t>
  </si>
  <si>
    <t>2017-18 ACTUAL FUNDED PUPIL COUNTS</t>
  </si>
  <si>
    <t xml:space="preserve">2017-18 ACTUAL FULLY FUNDED TOTAL PROGRAM </t>
  </si>
  <si>
    <t>2017-18 BUDGET STABILIZATION FACTOR WITH SUPPLEMENTAL</t>
  </si>
  <si>
    <t>2017-18 PER PUPIL FUNDING AFTER BUDGET STABILIZATION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</si>
</sst>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FC6E8"/>
        <bgColor indexed="64"/>
      </patternFill>
    </fill>
    <fill>
      <patternFill patternType="solid">
        <fgColor rgb="FFFFC84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3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5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0" fontId="1" fillId="2" borderId="2" xfId="0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38" fontId="1" fillId="3" borderId="2" xfId="0" applyNumberFormat="1" applyFont="1" applyFill="1" applyBorder="1" applyAlignment="1">
      <alignment horizontal="center" wrapText="1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2"/>
    <cellStyle name="Normal 5 2" xfId="3"/>
  </cellStyles>
  <dxfs count="0"/>
  <tableStyles count="0" defaultTableStyle="TableStyleMedium9" defaultPivotStyle="PivotStyleLight16"/>
  <colors>
    <mruColors>
      <color rgb="FF8FC6E8"/>
      <color rgb="FFFFC846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9"/>
  <sheetViews>
    <sheetView tabSelected="1" zoomScaleNormal="10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6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6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6" bestFit="1" customWidth="1"/>
    <col min="30" max="16384" width="9.140625" style="7"/>
  </cols>
  <sheetData>
    <row r="1" spans="1:34" ht="84.75" customHeight="1" x14ac:dyDescent="0.4">
      <c r="A1" s="5"/>
      <c r="B1" s="5"/>
      <c r="C1" s="30" t="s">
        <v>248</v>
      </c>
      <c r="D1" s="30"/>
      <c r="E1" s="30"/>
      <c r="F1" s="30"/>
      <c r="G1" s="30"/>
      <c r="H1" s="30"/>
      <c r="I1" s="30"/>
      <c r="J1" s="30"/>
      <c r="K1" s="30"/>
      <c r="L1" s="31" t="s">
        <v>249</v>
      </c>
      <c r="M1" s="31"/>
      <c r="N1" s="31"/>
      <c r="O1" s="31"/>
      <c r="P1" s="31"/>
      <c r="Q1" s="31"/>
      <c r="R1" s="31"/>
      <c r="S1" s="31"/>
      <c r="T1" s="31"/>
      <c r="U1" s="32" t="s">
        <v>242</v>
      </c>
      <c r="V1" s="32"/>
      <c r="W1" s="32"/>
      <c r="X1" s="32"/>
      <c r="Y1" s="32"/>
      <c r="Z1" s="32"/>
      <c r="AA1" s="32"/>
      <c r="AB1" s="32"/>
      <c r="AC1" s="32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3" t="s">
        <v>238</v>
      </c>
      <c r="D2" s="23" t="s">
        <v>239</v>
      </c>
      <c r="E2" s="23" t="s">
        <v>240</v>
      </c>
      <c r="F2" s="23" t="s">
        <v>241</v>
      </c>
      <c r="G2" s="23" t="s">
        <v>2</v>
      </c>
      <c r="H2" s="23" t="s">
        <v>3</v>
      </c>
      <c r="I2" s="23" t="s">
        <v>4</v>
      </c>
      <c r="J2" s="23" t="s">
        <v>5</v>
      </c>
      <c r="K2" s="23" t="s">
        <v>243</v>
      </c>
      <c r="L2" s="27" t="s">
        <v>250</v>
      </c>
      <c r="M2" s="27" t="s">
        <v>251</v>
      </c>
      <c r="N2" s="27" t="s">
        <v>252</v>
      </c>
      <c r="O2" s="27" t="s">
        <v>241</v>
      </c>
      <c r="P2" s="27" t="s">
        <v>2</v>
      </c>
      <c r="Q2" s="27" t="s">
        <v>3</v>
      </c>
      <c r="R2" s="27" t="s">
        <v>4</v>
      </c>
      <c r="S2" s="27" t="s">
        <v>5</v>
      </c>
      <c r="T2" s="27" t="s">
        <v>253</v>
      </c>
      <c r="U2" s="2" t="s">
        <v>6</v>
      </c>
      <c r="V2" s="9" t="s">
        <v>7</v>
      </c>
      <c r="W2" s="9" t="s">
        <v>244</v>
      </c>
      <c r="X2" s="9" t="s">
        <v>245</v>
      </c>
      <c r="Y2" s="8" t="s">
        <v>8</v>
      </c>
      <c r="Z2" s="8" t="s">
        <v>9</v>
      </c>
      <c r="AA2" s="8" t="s">
        <v>10</v>
      </c>
      <c r="AB2" s="8" t="s">
        <v>11</v>
      </c>
      <c r="AC2" s="18" t="s">
        <v>12</v>
      </c>
    </row>
    <row r="3" spans="1:34" s="11" customFormat="1" x14ac:dyDescent="0.25">
      <c r="A3" s="8"/>
      <c r="B3" s="8"/>
      <c r="C3" s="24"/>
      <c r="D3" s="25"/>
      <c r="E3" s="25"/>
      <c r="F3" s="25" t="s">
        <v>13</v>
      </c>
      <c r="G3" s="25"/>
      <c r="H3" s="25"/>
      <c r="I3" s="25"/>
      <c r="J3" s="25"/>
      <c r="K3" s="26"/>
      <c r="L3" s="27"/>
      <c r="M3" s="27" t="s">
        <v>237</v>
      </c>
      <c r="N3" s="27"/>
      <c r="O3" s="27" t="s">
        <v>14</v>
      </c>
      <c r="P3" s="27"/>
      <c r="Q3" s="27"/>
      <c r="R3" s="27"/>
      <c r="S3" s="27"/>
      <c r="T3" s="27"/>
      <c r="U3" s="3" t="s">
        <v>15</v>
      </c>
      <c r="V3" s="9" t="s">
        <v>16</v>
      </c>
      <c r="W3" s="9" t="s">
        <v>17</v>
      </c>
      <c r="X3" s="9" t="s">
        <v>18</v>
      </c>
      <c r="Y3" s="8" t="s">
        <v>19</v>
      </c>
      <c r="Z3" s="8" t="s">
        <v>20</v>
      </c>
      <c r="AA3" s="8" t="s">
        <v>21</v>
      </c>
      <c r="AB3" s="8" t="s">
        <v>22</v>
      </c>
      <c r="AC3" s="18" t="s">
        <v>23</v>
      </c>
    </row>
    <row r="4" spans="1:34" x14ac:dyDescent="0.25">
      <c r="A4" s="7" t="s">
        <v>24</v>
      </c>
      <c r="B4" s="7" t="s">
        <v>25</v>
      </c>
      <c r="C4" s="1">
        <v>8430.1</v>
      </c>
      <c r="D4" s="7">
        <v>72275657.290000007</v>
      </c>
      <c r="E4" s="7">
        <v>-8021636.4787280438</v>
      </c>
      <c r="F4" s="7">
        <v>64254020.811271966</v>
      </c>
      <c r="G4" s="7">
        <v>16794002.859999999</v>
      </c>
      <c r="H4" s="7">
        <v>1172058.55</v>
      </c>
      <c r="I4" s="7">
        <v>46287959.401271969</v>
      </c>
      <c r="J4" s="7">
        <v>0</v>
      </c>
      <c r="K4" s="14">
        <v>7621.9761107545537</v>
      </c>
      <c r="L4" s="1">
        <v>8463.2999999999993</v>
      </c>
      <c r="M4" s="7">
        <v>72480084.909999996</v>
      </c>
      <c r="N4" s="7">
        <v>-8002525.6768173194</v>
      </c>
      <c r="O4" s="7">
        <f>ROUND(M4+N4,2)</f>
        <v>64477559.229999997</v>
      </c>
      <c r="P4" s="7">
        <v>17413885.93</v>
      </c>
      <c r="Q4" s="7">
        <v>1090385.53</v>
      </c>
      <c r="R4" s="7">
        <f>ROUND(O4-P4-Q4,0)</f>
        <v>45973288</v>
      </c>
      <c r="S4" s="7">
        <v>0</v>
      </c>
      <c r="T4" s="14">
        <v>7618.4855790237989</v>
      </c>
      <c r="U4" s="1">
        <f t="shared" ref="U4:AC32" si="0">L4-C4</f>
        <v>33.199999999998909</v>
      </c>
      <c r="V4" s="7">
        <f t="shared" si="0"/>
        <v>204427.61999998987</v>
      </c>
      <c r="W4" s="7">
        <f t="shared" si="0"/>
        <v>19110.801910724491</v>
      </c>
      <c r="X4" s="7">
        <f t="shared" si="0"/>
        <v>223538.41872803122</v>
      </c>
      <c r="Y4" s="7">
        <f t="shared" si="0"/>
        <v>619883.0700000003</v>
      </c>
      <c r="Z4" s="7">
        <f t="shared" si="0"/>
        <v>-81673.020000000019</v>
      </c>
      <c r="AA4" s="7">
        <f t="shared" si="0"/>
        <v>-314671.40127196908</v>
      </c>
      <c r="AB4" s="7">
        <f t="shared" si="0"/>
        <v>0</v>
      </c>
      <c r="AC4" s="14">
        <f t="shared" si="0"/>
        <v>-3.4905317307548103</v>
      </c>
    </row>
    <row r="5" spans="1:34" x14ac:dyDescent="0.25">
      <c r="A5" s="7" t="s">
        <v>24</v>
      </c>
      <c r="B5" s="7" t="s">
        <v>26</v>
      </c>
      <c r="C5" s="1">
        <v>41991.1</v>
      </c>
      <c r="D5" s="7">
        <v>354584214.09999996</v>
      </c>
      <c r="E5" s="7">
        <v>-39354130.744089626</v>
      </c>
      <c r="F5" s="7">
        <v>315230083.35591036</v>
      </c>
      <c r="G5" s="7">
        <v>69341918.159999996</v>
      </c>
      <c r="H5" s="7">
        <v>4726421.2300000004</v>
      </c>
      <c r="I5" s="7">
        <v>241161743.96591038</v>
      </c>
      <c r="J5" s="7">
        <v>0</v>
      </c>
      <c r="K5" s="14">
        <v>7507.0689588010409</v>
      </c>
      <c r="L5" s="1">
        <v>41916</v>
      </c>
      <c r="M5" s="7">
        <v>353421544.51999998</v>
      </c>
      <c r="N5" s="7">
        <v>-39021270.301678725</v>
      </c>
      <c r="O5" s="7">
        <f t="shared" ref="O5:O68" si="1">ROUND(M5+N5,2)</f>
        <v>314400274.22000003</v>
      </c>
      <c r="P5" s="7">
        <v>67132126.189999998</v>
      </c>
      <c r="Q5" s="7">
        <v>5021864.82</v>
      </c>
      <c r="R5" s="7">
        <f t="shared" ref="R5:R68" si="2">ROUND(O5-P5-Q5,2)</f>
        <v>242246283.21000001</v>
      </c>
      <c r="S5" s="7">
        <v>0</v>
      </c>
      <c r="T5" s="14">
        <v>7500.7187423026235</v>
      </c>
      <c r="U5" s="1">
        <f t="shared" si="0"/>
        <v>-75.099999999998545</v>
      </c>
      <c r="V5" s="7">
        <f t="shared" si="0"/>
        <v>-1162669.5799999833</v>
      </c>
      <c r="W5" s="7">
        <f t="shared" si="0"/>
        <v>332860.44241090119</v>
      </c>
      <c r="X5" s="7">
        <f t="shared" si="0"/>
        <v>-829809.1359103322</v>
      </c>
      <c r="Y5" s="7">
        <f t="shared" si="0"/>
        <v>-2209791.9699999988</v>
      </c>
      <c r="Z5" s="7">
        <f t="shared" si="0"/>
        <v>295443.58999999985</v>
      </c>
      <c r="AA5" s="7">
        <f t="shared" si="0"/>
        <v>1084539.2440896332</v>
      </c>
      <c r="AB5" s="7">
        <f t="shared" si="0"/>
        <v>0</v>
      </c>
      <c r="AC5" s="14">
        <f t="shared" si="0"/>
        <v>-6.3502164984174669</v>
      </c>
      <c r="AD5" s="7" t="s">
        <v>236</v>
      </c>
    </row>
    <row r="6" spans="1:34" x14ac:dyDescent="0.25">
      <c r="A6" s="7" t="s">
        <v>24</v>
      </c>
      <c r="B6" s="7" t="s">
        <v>27</v>
      </c>
      <c r="C6" s="1">
        <v>8062.9</v>
      </c>
      <c r="D6" s="7">
        <v>72640842.090000004</v>
      </c>
      <c r="E6" s="7">
        <v>-8062167.1334878216</v>
      </c>
      <c r="F6" s="7">
        <v>64578674.956512183</v>
      </c>
      <c r="G6" s="7">
        <v>16842486.91</v>
      </c>
      <c r="H6" s="7">
        <v>1501807.53</v>
      </c>
      <c r="I6" s="7">
        <v>46234380.516512185</v>
      </c>
      <c r="J6" s="7">
        <v>0</v>
      </c>
      <c r="K6" s="14">
        <v>8009.3607705059203</v>
      </c>
      <c r="L6" s="1">
        <v>8047.2000000000007</v>
      </c>
      <c r="M6" s="7">
        <v>72479846.149999991</v>
      </c>
      <c r="N6" s="7">
        <v>-8002499.3153273594</v>
      </c>
      <c r="O6" s="7">
        <f t="shared" si="1"/>
        <v>64477346.829999998</v>
      </c>
      <c r="P6" s="7">
        <v>17916076.420000002</v>
      </c>
      <c r="Q6" s="7">
        <v>1476755.35</v>
      </c>
      <c r="R6" s="7">
        <f t="shared" si="2"/>
        <v>45084515.060000002</v>
      </c>
      <c r="S6" s="7">
        <v>0</v>
      </c>
      <c r="T6" s="14">
        <v>8012.3914656702518</v>
      </c>
      <c r="U6" s="1">
        <f t="shared" si="0"/>
        <v>-15.699999999998909</v>
      </c>
      <c r="V6" s="7">
        <f t="shared" si="0"/>
        <v>-160995.94000001252</v>
      </c>
      <c r="W6" s="7">
        <f t="shared" si="0"/>
        <v>59667.818160462193</v>
      </c>
      <c r="X6" s="7">
        <f t="shared" si="0"/>
        <v>-101328.12651218474</v>
      </c>
      <c r="Y6" s="7">
        <f t="shared" si="0"/>
        <v>1073589.5100000016</v>
      </c>
      <c r="Z6" s="7">
        <f t="shared" si="0"/>
        <v>-25052.179999999935</v>
      </c>
      <c r="AA6" s="7">
        <f t="shared" si="0"/>
        <v>-1149865.456512183</v>
      </c>
      <c r="AB6" s="7">
        <f t="shared" si="0"/>
        <v>0</v>
      </c>
      <c r="AC6" s="14">
        <f t="shared" si="0"/>
        <v>3.0306951643315188</v>
      </c>
    </row>
    <row r="7" spans="1:34" x14ac:dyDescent="0.25">
      <c r="A7" s="7" t="s">
        <v>24</v>
      </c>
      <c r="B7" s="7" t="s">
        <v>28</v>
      </c>
      <c r="C7" s="1">
        <v>17355.899999999998</v>
      </c>
      <c r="D7" s="7">
        <v>144254791.29999998</v>
      </c>
      <c r="E7" s="7">
        <v>-16010362.818014583</v>
      </c>
      <c r="F7" s="7">
        <v>128244428.48198541</v>
      </c>
      <c r="G7" s="7">
        <v>27534306.59</v>
      </c>
      <c r="H7" s="7">
        <v>2136709.73</v>
      </c>
      <c r="I7" s="7">
        <v>98573412.161985397</v>
      </c>
      <c r="J7" s="7">
        <v>0</v>
      </c>
      <c r="K7" s="14">
        <v>7389.0969919154541</v>
      </c>
      <c r="L7" s="1">
        <v>17805.899999999998</v>
      </c>
      <c r="M7" s="7">
        <v>147977295.91</v>
      </c>
      <c r="N7" s="7">
        <v>-16338172.224497322</v>
      </c>
      <c r="O7" s="7">
        <f t="shared" si="1"/>
        <v>131639123.69</v>
      </c>
      <c r="P7" s="7">
        <v>30850450.079999998</v>
      </c>
      <c r="Q7" s="7">
        <v>2572538.9500000002</v>
      </c>
      <c r="R7" s="7">
        <f t="shared" si="2"/>
        <v>98216134.659999996</v>
      </c>
      <c r="S7" s="7">
        <v>0</v>
      </c>
      <c r="T7" s="14">
        <v>7393.0024296758656</v>
      </c>
      <c r="U7" s="1">
        <f t="shared" si="0"/>
        <v>450</v>
      </c>
      <c r="V7" s="7">
        <f t="shared" si="0"/>
        <v>3722504.6100000143</v>
      </c>
      <c r="W7" s="7">
        <f t="shared" si="0"/>
        <v>-327809.40648273937</v>
      </c>
      <c r="X7" s="7">
        <f t="shared" si="0"/>
        <v>3394695.2080145925</v>
      </c>
      <c r="Y7" s="7">
        <f t="shared" si="0"/>
        <v>3316143.4899999984</v>
      </c>
      <c r="Z7" s="7">
        <f t="shared" si="0"/>
        <v>435829.2200000002</v>
      </c>
      <c r="AA7" s="7">
        <f t="shared" si="0"/>
        <v>-357277.50198540092</v>
      </c>
      <c r="AB7" s="7">
        <f t="shared" si="0"/>
        <v>0</v>
      </c>
      <c r="AC7" s="14">
        <f t="shared" si="0"/>
        <v>3.9054377604115871</v>
      </c>
    </row>
    <row r="8" spans="1:34" x14ac:dyDescent="0.25">
      <c r="A8" s="7" t="s">
        <v>24</v>
      </c>
      <c r="B8" s="7" t="s">
        <v>29</v>
      </c>
      <c r="C8" s="1">
        <v>1022.1</v>
      </c>
      <c r="D8" s="7">
        <v>9175960.1499999985</v>
      </c>
      <c r="E8" s="7">
        <v>-1018409.5091830998</v>
      </c>
      <c r="F8" s="7">
        <v>8157550.640816899</v>
      </c>
      <c r="G8" s="7">
        <v>3408183.52</v>
      </c>
      <c r="H8" s="7">
        <v>279098.15000000002</v>
      </c>
      <c r="I8" s="7">
        <v>4470268.9708168991</v>
      </c>
      <c r="J8" s="7">
        <v>0</v>
      </c>
      <c r="K8" s="14">
        <v>7981.166853357694</v>
      </c>
      <c r="L8" s="1">
        <v>1047.4000000000001</v>
      </c>
      <c r="M8" s="7">
        <v>9359432.0099999998</v>
      </c>
      <c r="N8" s="7">
        <v>-1033374.8239044514</v>
      </c>
      <c r="O8" s="7">
        <f t="shared" si="1"/>
        <v>8326057.1900000004</v>
      </c>
      <c r="P8" s="7">
        <v>3385894.74</v>
      </c>
      <c r="Q8" s="7">
        <v>306777.69</v>
      </c>
      <c r="R8" s="7">
        <f t="shared" si="2"/>
        <v>4633384.76</v>
      </c>
      <c r="S8" s="7">
        <v>0</v>
      </c>
      <c r="T8" s="14">
        <v>7949.2584324754725</v>
      </c>
      <c r="U8" s="1">
        <f t="shared" si="0"/>
        <v>25.300000000000068</v>
      </c>
      <c r="V8" s="7">
        <f t="shared" si="0"/>
        <v>183471.86000000127</v>
      </c>
      <c r="W8" s="7">
        <f t="shared" si="0"/>
        <v>-14965.314721351606</v>
      </c>
      <c r="X8" s="7">
        <f t="shared" si="0"/>
        <v>168506.54918310139</v>
      </c>
      <c r="Y8" s="7">
        <f t="shared" si="0"/>
        <v>-22288.779999999795</v>
      </c>
      <c r="Z8" s="7">
        <f t="shared" si="0"/>
        <v>27679.539999999979</v>
      </c>
      <c r="AA8" s="7">
        <f t="shared" si="0"/>
        <v>163115.78918310069</v>
      </c>
      <c r="AB8" s="7">
        <f t="shared" si="0"/>
        <v>0</v>
      </c>
      <c r="AC8" s="14">
        <f t="shared" si="0"/>
        <v>-31.908420882221435</v>
      </c>
    </row>
    <row r="9" spans="1:34" x14ac:dyDescent="0.25">
      <c r="A9" s="7" t="s">
        <v>24</v>
      </c>
      <c r="B9" s="7" t="s">
        <v>30</v>
      </c>
      <c r="C9" s="1">
        <v>943</v>
      </c>
      <c r="D9" s="7">
        <v>8465396.4299999997</v>
      </c>
      <c r="E9" s="7">
        <v>-939546.38886663725</v>
      </c>
      <c r="F9" s="7">
        <v>7525850.0411333628</v>
      </c>
      <c r="G9" s="7">
        <v>2979399.1</v>
      </c>
      <c r="H9" s="7">
        <v>218757.34</v>
      </c>
      <c r="I9" s="7">
        <v>4327693.6011333633</v>
      </c>
      <c r="J9" s="7">
        <v>0</v>
      </c>
      <c r="K9" s="14">
        <v>7980.7529598444989</v>
      </c>
      <c r="L9" s="1">
        <v>956.7</v>
      </c>
      <c r="M9" s="7">
        <v>8509792.379999999</v>
      </c>
      <c r="N9" s="7">
        <v>-939566.11819502292</v>
      </c>
      <c r="O9" s="7">
        <f t="shared" si="1"/>
        <v>7570226.2599999998</v>
      </c>
      <c r="P9" s="7">
        <v>2671536.2200000002</v>
      </c>
      <c r="Q9" s="7">
        <v>222137.58</v>
      </c>
      <c r="R9" s="7">
        <f t="shared" si="2"/>
        <v>4676552.46</v>
      </c>
      <c r="S9" s="7">
        <v>0</v>
      </c>
      <c r="T9" s="14">
        <v>7912.8490773263875</v>
      </c>
      <c r="U9" s="1">
        <f t="shared" si="0"/>
        <v>13.700000000000045</v>
      </c>
      <c r="V9" s="7">
        <f t="shared" si="0"/>
        <v>44395.949999999255</v>
      </c>
      <c r="W9" s="7">
        <f t="shared" si="0"/>
        <v>-19.729328385670669</v>
      </c>
      <c r="X9" s="7">
        <f t="shared" si="0"/>
        <v>44376.218866636977</v>
      </c>
      <c r="Y9" s="7">
        <f t="shared" si="0"/>
        <v>-307862.87999999989</v>
      </c>
      <c r="Z9" s="7">
        <f t="shared" si="0"/>
        <v>3380.2399999999907</v>
      </c>
      <c r="AA9" s="7">
        <f t="shared" si="0"/>
        <v>348858.85886663664</v>
      </c>
      <c r="AB9" s="7">
        <f t="shared" si="0"/>
        <v>0</v>
      </c>
      <c r="AC9" s="14">
        <f t="shared" si="0"/>
        <v>-67.903882518111459</v>
      </c>
    </row>
    <row r="10" spans="1:34" x14ac:dyDescent="0.25">
      <c r="A10" s="7" t="s">
        <v>24</v>
      </c>
      <c r="B10" s="7" t="s">
        <v>31</v>
      </c>
      <c r="C10" s="1">
        <v>10515.799999999997</v>
      </c>
      <c r="D10" s="7">
        <v>93512486.900000006</v>
      </c>
      <c r="E10" s="7">
        <v>-10378642.052659752</v>
      </c>
      <c r="F10" s="7">
        <v>83133844.847340256</v>
      </c>
      <c r="G10" s="7">
        <v>16973156.359999999</v>
      </c>
      <c r="H10" s="7">
        <v>1406933.92</v>
      </c>
      <c r="I10" s="7">
        <v>64753754.567340255</v>
      </c>
      <c r="J10" s="7">
        <v>0</v>
      </c>
      <c r="K10" s="14">
        <v>7905.6129678522102</v>
      </c>
      <c r="L10" s="1">
        <v>10396.1</v>
      </c>
      <c r="M10" s="7">
        <v>94174472.569999993</v>
      </c>
      <c r="N10" s="7">
        <v>-10397802.869270304</v>
      </c>
      <c r="O10" s="7">
        <f t="shared" si="1"/>
        <v>83776669.700000003</v>
      </c>
      <c r="P10" s="7">
        <v>18622849.59</v>
      </c>
      <c r="Q10" s="7">
        <v>1414237.48</v>
      </c>
      <c r="R10" s="7">
        <f t="shared" si="2"/>
        <v>63739582.630000003</v>
      </c>
      <c r="S10" s="7">
        <v>0</v>
      </c>
      <c r="T10" s="14">
        <v>8058.4671578317266</v>
      </c>
      <c r="U10" s="1">
        <f t="shared" si="0"/>
        <v>-119.69999999999709</v>
      </c>
      <c r="V10" s="7">
        <f t="shared" si="0"/>
        <v>661985.66999998689</v>
      </c>
      <c r="W10" s="7">
        <f t="shared" si="0"/>
        <v>-19160.816610552371</v>
      </c>
      <c r="X10" s="7">
        <f t="shared" si="0"/>
        <v>642824.852659747</v>
      </c>
      <c r="Y10" s="7">
        <f t="shared" si="0"/>
        <v>1649693.2300000004</v>
      </c>
      <c r="Z10" s="7">
        <f t="shared" si="0"/>
        <v>7303.5600000000559</v>
      </c>
      <c r="AA10" s="7">
        <f t="shared" si="0"/>
        <v>-1014171.9373402521</v>
      </c>
      <c r="AB10" s="7">
        <f t="shared" si="0"/>
        <v>0</v>
      </c>
      <c r="AC10" s="14">
        <f t="shared" si="0"/>
        <v>152.85418997951638</v>
      </c>
    </row>
    <row r="11" spans="1:34" x14ac:dyDescent="0.25">
      <c r="A11" s="7" t="s">
        <v>32</v>
      </c>
      <c r="B11" s="7" t="s">
        <v>32</v>
      </c>
      <c r="C11" s="1">
        <v>2392</v>
      </c>
      <c r="D11" s="7">
        <v>19695407.02</v>
      </c>
      <c r="E11" s="7">
        <v>-2185928.1719308235</v>
      </c>
      <c r="F11" s="7">
        <v>17509478.848069176</v>
      </c>
      <c r="G11" s="7">
        <v>3515391.99</v>
      </c>
      <c r="H11" s="7">
        <v>416674.37</v>
      </c>
      <c r="I11" s="7">
        <v>13577412.488069177</v>
      </c>
      <c r="J11" s="7">
        <v>0</v>
      </c>
      <c r="K11" s="14">
        <v>7320.0162408315955</v>
      </c>
      <c r="L11" s="1">
        <v>2343.9</v>
      </c>
      <c r="M11" s="7">
        <v>19176430.338</v>
      </c>
      <c r="N11" s="7">
        <v>-2117269.5418348075</v>
      </c>
      <c r="O11" s="7">
        <f t="shared" si="1"/>
        <v>17059160.800000001</v>
      </c>
      <c r="P11" s="7">
        <v>3550253.52</v>
      </c>
      <c r="Q11" s="7">
        <v>202856.26</v>
      </c>
      <c r="R11" s="7">
        <f t="shared" si="2"/>
        <v>13306051.02</v>
      </c>
      <c r="S11" s="7">
        <v>0</v>
      </c>
      <c r="T11" s="14">
        <v>7278.1060614650105</v>
      </c>
      <c r="U11" s="1">
        <f t="shared" si="0"/>
        <v>-48.099999999999909</v>
      </c>
      <c r="V11" s="7">
        <f t="shared" si="0"/>
        <v>-518976.68200000003</v>
      </c>
      <c r="W11" s="7">
        <f t="shared" si="0"/>
        <v>68658.630096015986</v>
      </c>
      <c r="X11" s="7">
        <f t="shared" si="0"/>
        <v>-450318.04806917533</v>
      </c>
      <c r="Y11" s="7">
        <f t="shared" si="0"/>
        <v>34861.529999999795</v>
      </c>
      <c r="Z11" s="7">
        <f t="shared" si="0"/>
        <v>-213818.11</v>
      </c>
      <c r="AA11" s="7">
        <f t="shared" si="0"/>
        <v>-271361.46806917712</v>
      </c>
      <c r="AB11" s="7">
        <f t="shared" si="0"/>
        <v>0</v>
      </c>
      <c r="AC11" s="14">
        <f t="shared" si="0"/>
        <v>-41.910179366584998</v>
      </c>
    </row>
    <row r="12" spans="1:34" x14ac:dyDescent="0.25">
      <c r="A12" s="7" t="s">
        <v>32</v>
      </c>
      <c r="B12" s="7" t="s">
        <v>33</v>
      </c>
      <c r="C12" s="1">
        <v>298.7</v>
      </c>
      <c r="D12" s="7">
        <v>3399274.07</v>
      </c>
      <c r="E12" s="7">
        <v>-377274.20134965808</v>
      </c>
      <c r="F12" s="7">
        <v>3021999.8686503419</v>
      </c>
      <c r="G12" s="7">
        <v>922552.08</v>
      </c>
      <c r="H12" s="7">
        <v>79857.33</v>
      </c>
      <c r="I12" s="7">
        <v>2019590.4586503417</v>
      </c>
      <c r="J12" s="7">
        <v>0</v>
      </c>
      <c r="K12" s="14">
        <v>10117.173982759765</v>
      </c>
      <c r="L12" s="1">
        <v>297.39999999999998</v>
      </c>
      <c r="M12" s="7">
        <v>3377902.64</v>
      </c>
      <c r="N12" s="7">
        <v>-372954.20726886415</v>
      </c>
      <c r="O12" s="7">
        <f t="shared" si="1"/>
        <v>3004948.43</v>
      </c>
      <c r="P12" s="7">
        <v>1085169.1499999999</v>
      </c>
      <c r="Q12" s="7">
        <v>85487.19</v>
      </c>
      <c r="R12" s="7">
        <f t="shared" si="2"/>
        <v>1834292.09</v>
      </c>
      <c r="S12" s="7">
        <v>0</v>
      </c>
      <c r="T12" s="14">
        <v>10104.058586991459</v>
      </c>
      <c r="U12" s="1">
        <f t="shared" si="0"/>
        <v>-1.3000000000000114</v>
      </c>
      <c r="V12" s="7">
        <f t="shared" si="0"/>
        <v>-21371.429999999702</v>
      </c>
      <c r="W12" s="7">
        <f t="shared" si="0"/>
        <v>4319.9940807939274</v>
      </c>
      <c r="X12" s="7">
        <f t="shared" si="0"/>
        <v>-17051.438650341704</v>
      </c>
      <c r="Y12" s="7">
        <f t="shared" si="0"/>
        <v>162617.06999999995</v>
      </c>
      <c r="Z12" s="7">
        <f t="shared" si="0"/>
        <v>5629.8600000000006</v>
      </c>
      <c r="AA12" s="7">
        <f t="shared" si="0"/>
        <v>-185298.36865034164</v>
      </c>
      <c r="AB12" s="7">
        <f t="shared" si="0"/>
        <v>0</v>
      </c>
      <c r="AC12" s="14">
        <f t="shared" si="0"/>
        <v>-13.115395768305461</v>
      </c>
    </row>
    <row r="13" spans="1:34" x14ac:dyDescent="0.25">
      <c r="A13" s="7" t="s">
        <v>34</v>
      </c>
      <c r="B13" s="7" t="s">
        <v>35</v>
      </c>
      <c r="C13" s="1">
        <v>2666.4</v>
      </c>
      <c r="D13" s="7">
        <v>23872975.650000002</v>
      </c>
      <c r="E13" s="7">
        <v>-2649582.7158160228</v>
      </c>
      <c r="F13" s="7">
        <v>21223392.934183978</v>
      </c>
      <c r="G13" s="7">
        <v>11533537.390000001</v>
      </c>
      <c r="H13" s="7">
        <v>795364.89</v>
      </c>
      <c r="I13" s="7">
        <v>8894490.6541839764</v>
      </c>
      <c r="J13" s="7">
        <v>0</v>
      </c>
      <c r="K13" s="14">
        <v>7959.568307149706</v>
      </c>
      <c r="L13" s="1">
        <v>2639.7000000000003</v>
      </c>
      <c r="M13" s="7">
        <v>23640416.710000001</v>
      </c>
      <c r="N13" s="7">
        <v>-2610138.2464900347</v>
      </c>
      <c r="O13" s="7">
        <f t="shared" si="1"/>
        <v>21030278.460000001</v>
      </c>
      <c r="P13" s="7">
        <v>12050042.890000001</v>
      </c>
      <c r="Q13" s="7">
        <v>730458.57</v>
      </c>
      <c r="R13" s="7">
        <f t="shared" si="2"/>
        <v>8249777</v>
      </c>
      <c r="S13" s="7">
        <v>0</v>
      </c>
      <c r="T13" s="14">
        <v>7966.9161657898303</v>
      </c>
      <c r="U13" s="1">
        <f t="shared" si="0"/>
        <v>-26.699999999999818</v>
      </c>
      <c r="V13" s="7">
        <f t="shared" si="0"/>
        <v>-232558.94000000134</v>
      </c>
      <c r="W13" s="7">
        <f t="shared" si="0"/>
        <v>39444.469325988088</v>
      </c>
      <c r="X13" s="7">
        <f t="shared" si="0"/>
        <v>-193114.47418397665</v>
      </c>
      <c r="Y13" s="7">
        <f t="shared" si="0"/>
        <v>516505.5</v>
      </c>
      <c r="Z13" s="7">
        <f t="shared" si="0"/>
        <v>-64906.320000000065</v>
      </c>
      <c r="AA13" s="7">
        <f t="shared" si="0"/>
        <v>-644713.65418397635</v>
      </c>
      <c r="AB13" s="7">
        <f t="shared" si="0"/>
        <v>0</v>
      </c>
      <c r="AC13" s="14">
        <f t="shared" si="0"/>
        <v>7.3478586401242865</v>
      </c>
    </row>
    <row r="14" spans="1:34" x14ac:dyDescent="0.25">
      <c r="A14" s="7" t="s">
        <v>34</v>
      </c>
      <c r="B14" s="7" t="s">
        <v>36</v>
      </c>
      <c r="C14" s="1">
        <v>1772.8999999999999</v>
      </c>
      <c r="D14" s="7">
        <v>17624011.48</v>
      </c>
      <c r="E14" s="7">
        <v>-1956030.822690977</v>
      </c>
      <c r="F14" s="7">
        <v>15667980.657309024</v>
      </c>
      <c r="G14" s="7">
        <v>3939958.82</v>
      </c>
      <c r="H14" s="7">
        <v>308191.5</v>
      </c>
      <c r="I14" s="7">
        <v>11419830.337309023</v>
      </c>
      <c r="J14" s="7">
        <v>0</v>
      </c>
      <c r="K14" s="14">
        <v>8837.4869746229488</v>
      </c>
      <c r="L14" s="1">
        <v>1358.2</v>
      </c>
      <c r="M14" s="7">
        <v>13581365.049999999</v>
      </c>
      <c r="N14" s="7">
        <v>-1499518.4218369913</v>
      </c>
      <c r="O14" s="7">
        <f t="shared" si="1"/>
        <v>12081846.630000001</v>
      </c>
      <c r="P14" s="7">
        <v>4219439</v>
      </c>
      <c r="Q14" s="7">
        <v>319537.69</v>
      </c>
      <c r="R14" s="7">
        <f t="shared" si="2"/>
        <v>7542869.9400000004</v>
      </c>
      <c r="S14" s="7">
        <v>0</v>
      </c>
      <c r="T14" s="14">
        <v>8895.4800200472291</v>
      </c>
      <c r="U14" s="1">
        <f t="shared" si="0"/>
        <v>-414.69999999999982</v>
      </c>
      <c r="V14" s="7">
        <f t="shared" si="0"/>
        <v>-4042646.4300000016</v>
      </c>
      <c r="W14" s="7">
        <f t="shared" si="0"/>
        <v>456512.40085398569</v>
      </c>
      <c r="X14" s="7">
        <f t="shared" si="0"/>
        <v>-3586134.0273090228</v>
      </c>
      <c r="Y14" s="7">
        <f t="shared" si="0"/>
        <v>279480.18000000017</v>
      </c>
      <c r="Z14" s="7">
        <f t="shared" si="0"/>
        <v>11346.190000000002</v>
      </c>
      <c r="AA14" s="7">
        <f t="shared" si="0"/>
        <v>-3876960.397309023</v>
      </c>
      <c r="AB14" s="7">
        <f t="shared" si="0"/>
        <v>0</v>
      </c>
      <c r="AC14" s="14">
        <f t="shared" si="0"/>
        <v>57.993045424280353</v>
      </c>
    </row>
    <row r="15" spans="1:34" x14ac:dyDescent="0.25">
      <c r="A15" s="7" t="s">
        <v>34</v>
      </c>
      <c r="B15" s="7" t="s">
        <v>37</v>
      </c>
      <c r="C15" s="1">
        <v>51852.6</v>
      </c>
      <c r="D15" s="7">
        <v>444985128.70999998</v>
      </c>
      <c r="E15" s="7">
        <v>-49387429.665693313</v>
      </c>
      <c r="F15" s="7">
        <v>395597699.04430664</v>
      </c>
      <c r="G15" s="7">
        <v>121539692.19</v>
      </c>
      <c r="H15" s="7">
        <v>9903526.7799999993</v>
      </c>
      <c r="I15" s="7">
        <v>264154480.07430664</v>
      </c>
      <c r="J15" s="7">
        <v>0</v>
      </c>
      <c r="K15" s="14">
        <v>7629.2741163279497</v>
      </c>
      <c r="L15" s="1">
        <v>52724.1</v>
      </c>
      <c r="M15" s="7">
        <v>452214334.69</v>
      </c>
      <c r="N15" s="7">
        <v>-49928981.58542715</v>
      </c>
      <c r="O15" s="7">
        <f t="shared" si="1"/>
        <v>402285353.10000002</v>
      </c>
      <c r="P15" s="7">
        <v>123524574.34999999</v>
      </c>
      <c r="Q15" s="7">
        <v>9629918.5199999996</v>
      </c>
      <c r="R15" s="7">
        <f t="shared" si="2"/>
        <v>269130860.23000002</v>
      </c>
      <c r="S15" s="7">
        <v>0</v>
      </c>
      <c r="T15" s="14">
        <v>7630.0053387551943</v>
      </c>
      <c r="U15" s="1">
        <f t="shared" si="0"/>
        <v>871.5</v>
      </c>
      <c r="V15" s="7">
        <f t="shared" si="0"/>
        <v>7229205.9800000191</v>
      </c>
      <c r="W15" s="7">
        <f t="shared" si="0"/>
        <v>-541551.91973383725</v>
      </c>
      <c r="X15" s="7">
        <f t="shared" si="0"/>
        <v>6687654.055693388</v>
      </c>
      <c r="Y15" s="7">
        <f t="shared" si="0"/>
        <v>1984882.1599999964</v>
      </c>
      <c r="Z15" s="7">
        <f t="shared" si="0"/>
        <v>-273608.25999999978</v>
      </c>
      <c r="AA15" s="7">
        <f t="shared" si="0"/>
        <v>4976380.155693382</v>
      </c>
      <c r="AB15" s="7">
        <f t="shared" si="0"/>
        <v>0</v>
      </c>
      <c r="AC15" s="14">
        <f t="shared" si="0"/>
        <v>0.73122242724457465</v>
      </c>
    </row>
    <row r="16" spans="1:34" x14ac:dyDescent="0.25">
      <c r="A16" s="7" t="s">
        <v>34</v>
      </c>
      <c r="B16" s="7" t="s">
        <v>38</v>
      </c>
      <c r="C16" s="1">
        <v>14702.2</v>
      </c>
      <c r="D16" s="7">
        <v>122069803.94</v>
      </c>
      <c r="E16" s="7">
        <v>-13548124.347141225</v>
      </c>
      <c r="F16" s="7">
        <v>108521679.59285878</v>
      </c>
      <c r="G16" s="7">
        <v>43330398.990000002</v>
      </c>
      <c r="H16" s="7">
        <v>3195834.09</v>
      </c>
      <c r="I16" s="7">
        <v>61995446.512858778</v>
      </c>
      <c r="J16" s="7">
        <v>0</v>
      </c>
      <c r="K16" s="14">
        <v>7381.3224954672614</v>
      </c>
      <c r="L16" s="1">
        <v>14703.7</v>
      </c>
      <c r="M16" s="7">
        <v>121860174.67999999</v>
      </c>
      <c r="N16" s="7">
        <v>-13454581.048974432</v>
      </c>
      <c r="O16" s="7">
        <f t="shared" si="1"/>
        <v>108405593.63</v>
      </c>
      <c r="P16" s="7">
        <v>43036999.630000003</v>
      </c>
      <c r="Q16" s="7">
        <v>3293479.58</v>
      </c>
      <c r="R16" s="7">
        <f t="shared" si="2"/>
        <v>62075114.420000002</v>
      </c>
      <c r="S16" s="7">
        <v>0</v>
      </c>
      <c r="T16" s="14">
        <v>7372.6710149025939</v>
      </c>
      <c r="U16" s="1">
        <f t="shared" si="0"/>
        <v>1.5</v>
      </c>
      <c r="V16" s="7">
        <f t="shared" si="0"/>
        <v>-209629.26000000536</v>
      </c>
      <c r="W16" s="7">
        <f t="shared" si="0"/>
        <v>93543.29816679284</v>
      </c>
      <c r="X16" s="7">
        <f t="shared" si="0"/>
        <v>-116085.96285878122</v>
      </c>
      <c r="Y16" s="7">
        <f t="shared" si="0"/>
        <v>-293399.3599999994</v>
      </c>
      <c r="Z16" s="7">
        <f t="shared" si="0"/>
        <v>97645.490000000224</v>
      </c>
      <c r="AA16" s="7">
        <f t="shared" si="0"/>
        <v>79667.90714122355</v>
      </c>
      <c r="AB16" s="7">
        <f t="shared" si="0"/>
        <v>0</v>
      </c>
      <c r="AC16" s="14">
        <f t="shared" si="0"/>
        <v>-8.6514805646675086</v>
      </c>
    </row>
    <row r="17" spans="1:29" x14ac:dyDescent="0.25">
      <c r="A17" s="7" t="s">
        <v>34</v>
      </c>
      <c r="B17" s="7" t="s">
        <v>39</v>
      </c>
      <c r="C17" s="1">
        <v>215</v>
      </c>
      <c r="D17" s="7">
        <v>3113672.0599999996</v>
      </c>
      <c r="E17" s="7">
        <v>-345576.17759289546</v>
      </c>
      <c r="F17" s="7">
        <v>2768095.8824071041</v>
      </c>
      <c r="G17" s="7">
        <v>953230.21</v>
      </c>
      <c r="H17" s="7">
        <v>71727.320000000007</v>
      </c>
      <c r="I17" s="7">
        <v>1743138.3524071041</v>
      </c>
      <c r="J17" s="7">
        <v>0</v>
      </c>
      <c r="K17" s="14">
        <v>12874.864569335368</v>
      </c>
      <c r="L17" s="1">
        <v>180.7</v>
      </c>
      <c r="M17" s="7">
        <v>2799302.1</v>
      </c>
      <c r="N17" s="7">
        <v>-309070.92562370794</v>
      </c>
      <c r="O17" s="7">
        <f t="shared" si="1"/>
        <v>2490231.17</v>
      </c>
      <c r="P17" s="7">
        <v>952117.5</v>
      </c>
      <c r="Q17" s="7">
        <v>72736.73</v>
      </c>
      <c r="R17" s="7">
        <f t="shared" si="2"/>
        <v>1465376.94</v>
      </c>
      <c r="S17" s="7">
        <v>0</v>
      </c>
      <c r="T17" s="14">
        <v>13781.018299706615</v>
      </c>
      <c r="U17" s="1">
        <f t="shared" si="0"/>
        <v>-34.300000000000011</v>
      </c>
      <c r="V17" s="7">
        <f t="shared" si="0"/>
        <v>-314369.9599999995</v>
      </c>
      <c r="W17" s="7">
        <f t="shared" si="0"/>
        <v>36505.25196918752</v>
      </c>
      <c r="X17" s="7">
        <f t="shared" si="0"/>
        <v>-277864.71240710421</v>
      </c>
      <c r="Y17" s="7">
        <f t="shared" si="0"/>
        <v>-1112.7099999999627</v>
      </c>
      <c r="Z17" s="7">
        <f t="shared" si="0"/>
        <v>1009.4099999999889</v>
      </c>
      <c r="AA17" s="7">
        <f t="shared" si="0"/>
        <v>-277761.41240710416</v>
      </c>
      <c r="AB17" s="7">
        <f t="shared" si="0"/>
        <v>0</v>
      </c>
      <c r="AC17" s="14">
        <f t="shared" si="0"/>
        <v>906.15373037124664</v>
      </c>
    </row>
    <row r="18" spans="1:29" x14ac:dyDescent="0.25">
      <c r="A18" s="7" t="s">
        <v>34</v>
      </c>
      <c r="B18" s="7" t="s">
        <v>40</v>
      </c>
      <c r="C18" s="1">
        <v>39776.099999999991</v>
      </c>
      <c r="D18" s="7">
        <v>355823168.95999998</v>
      </c>
      <c r="E18" s="7">
        <v>-39491638.251777813</v>
      </c>
      <c r="F18" s="7">
        <v>316331530.70822215</v>
      </c>
      <c r="G18" s="7">
        <v>61638006.280000001</v>
      </c>
      <c r="H18" s="7">
        <v>4387643.96</v>
      </c>
      <c r="I18" s="7">
        <v>250305880.46822214</v>
      </c>
      <c r="J18" s="7">
        <v>0</v>
      </c>
      <c r="K18" s="14">
        <v>7952.8040885914461</v>
      </c>
      <c r="L18" s="1">
        <v>39916.5</v>
      </c>
      <c r="M18" s="7">
        <v>358052828.80000001</v>
      </c>
      <c r="N18" s="7">
        <v>-39532610.367206536</v>
      </c>
      <c r="O18" s="7">
        <f t="shared" si="1"/>
        <v>318520218.43000001</v>
      </c>
      <c r="P18" s="7">
        <v>66535183.670000002</v>
      </c>
      <c r="Q18" s="7">
        <v>4744123.5599999996</v>
      </c>
      <c r="R18" s="7">
        <f t="shared" si="2"/>
        <v>247240911.19999999</v>
      </c>
      <c r="S18" s="7">
        <v>0</v>
      </c>
      <c r="T18" s="14">
        <v>7979.6592658442005</v>
      </c>
      <c r="U18" s="1">
        <f t="shared" si="0"/>
        <v>140.40000000000873</v>
      </c>
      <c r="V18" s="7">
        <f t="shared" si="0"/>
        <v>2229659.8400000334</v>
      </c>
      <c r="W18" s="7">
        <f t="shared" si="0"/>
        <v>-40972.115428723395</v>
      </c>
      <c r="X18" s="7">
        <f t="shared" si="0"/>
        <v>2188687.7217778563</v>
      </c>
      <c r="Y18" s="7">
        <f t="shared" si="0"/>
        <v>4897177.3900000006</v>
      </c>
      <c r="Z18" s="7">
        <f t="shared" si="0"/>
        <v>356479.59999999963</v>
      </c>
      <c r="AA18" s="7">
        <f t="shared" si="0"/>
        <v>-3064969.2682221532</v>
      </c>
      <c r="AB18" s="7">
        <f t="shared" si="0"/>
        <v>0</v>
      </c>
      <c r="AC18" s="14">
        <f t="shared" si="0"/>
        <v>26.855177252754402</v>
      </c>
    </row>
    <row r="19" spans="1:29" x14ac:dyDescent="0.25">
      <c r="A19" s="7" t="s">
        <v>34</v>
      </c>
      <c r="B19" s="7" t="s">
        <v>41</v>
      </c>
      <c r="C19" s="1">
        <v>2951</v>
      </c>
      <c r="D19" s="7">
        <v>24586454.240000002</v>
      </c>
      <c r="E19" s="7">
        <v>-2728769.3479260751</v>
      </c>
      <c r="F19" s="7">
        <v>21857684.892073926</v>
      </c>
      <c r="G19" s="7">
        <v>1367352.45</v>
      </c>
      <c r="H19" s="7">
        <v>99428.85</v>
      </c>
      <c r="I19" s="7">
        <v>20390903.592073925</v>
      </c>
      <c r="J19" s="7">
        <v>0</v>
      </c>
      <c r="K19" s="14">
        <v>7406.8739044642243</v>
      </c>
      <c r="L19" s="1">
        <v>2717.6</v>
      </c>
      <c r="M19" s="7">
        <v>22686944.370000001</v>
      </c>
      <c r="N19" s="7">
        <v>-2504865.3719830629</v>
      </c>
      <c r="O19" s="7">
        <f t="shared" si="1"/>
        <v>20182079</v>
      </c>
      <c r="P19" s="7">
        <v>1567018.02</v>
      </c>
      <c r="Q19" s="7">
        <v>105445.85</v>
      </c>
      <c r="R19" s="7">
        <f t="shared" si="2"/>
        <v>18509615.129999999</v>
      </c>
      <c r="S19" s="7">
        <v>0</v>
      </c>
      <c r="T19" s="14">
        <v>7426.4312389777951</v>
      </c>
      <c r="U19" s="1">
        <f t="shared" si="0"/>
        <v>-233.40000000000009</v>
      </c>
      <c r="V19" s="7">
        <f t="shared" si="0"/>
        <v>-1899509.870000001</v>
      </c>
      <c r="W19" s="7">
        <f t="shared" si="0"/>
        <v>223903.97594301216</v>
      </c>
      <c r="X19" s="7">
        <f t="shared" si="0"/>
        <v>-1675605.8920739256</v>
      </c>
      <c r="Y19" s="7">
        <f t="shared" si="0"/>
        <v>199665.57000000007</v>
      </c>
      <c r="Z19" s="7">
        <f t="shared" si="0"/>
        <v>6017</v>
      </c>
      <c r="AA19" s="7">
        <f t="shared" si="0"/>
        <v>-1881288.4620739259</v>
      </c>
      <c r="AB19" s="7">
        <f t="shared" si="0"/>
        <v>0</v>
      </c>
      <c r="AC19" s="14">
        <f t="shared" si="0"/>
        <v>19.557334513570822</v>
      </c>
    </row>
    <row r="20" spans="1:29" x14ac:dyDescent="0.25">
      <c r="A20" s="7" t="s">
        <v>42</v>
      </c>
      <c r="B20" s="7" t="s">
        <v>42</v>
      </c>
      <c r="C20" s="1">
        <v>1578.5</v>
      </c>
      <c r="D20" s="7">
        <v>13644390.48</v>
      </c>
      <c r="E20" s="7">
        <v>-1514345.8324455956</v>
      </c>
      <c r="F20" s="7">
        <v>12130044.647554405</v>
      </c>
      <c r="G20" s="7">
        <v>6097949.8600000003</v>
      </c>
      <c r="H20" s="7">
        <v>540173.88</v>
      </c>
      <c r="I20" s="7">
        <v>5491920.9075544048</v>
      </c>
      <c r="J20" s="7">
        <v>0</v>
      </c>
      <c r="K20" s="14">
        <v>7684.5388961383624</v>
      </c>
      <c r="L20" s="1">
        <v>1619.6</v>
      </c>
      <c r="M20" s="7">
        <v>14056814.35</v>
      </c>
      <c r="N20" s="7">
        <v>-1552012.775782621</v>
      </c>
      <c r="O20" s="7">
        <f t="shared" si="1"/>
        <v>12504801.57</v>
      </c>
      <c r="P20" s="7">
        <v>5984509.9199999999</v>
      </c>
      <c r="Q20" s="7">
        <v>598004.75</v>
      </c>
      <c r="R20" s="7">
        <f t="shared" si="2"/>
        <v>5922286.9000000004</v>
      </c>
      <c r="S20" s="7">
        <v>0</v>
      </c>
      <c r="T20" s="14">
        <v>7720.9160971643951</v>
      </c>
      <c r="U20" s="1">
        <f t="shared" si="0"/>
        <v>41.099999999999909</v>
      </c>
      <c r="V20" s="7">
        <f t="shared" si="0"/>
        <v>412423.86999999918</v>
      </c>
      <c r="W20" s="7">
        <f t="shared" si="0"/>
        <v>-37666.943337025354</v>
      </c>
      <c r="X20" s="7">
        <f t="shared" si="0"/>
        <v>374756.92244559526</v>
      </c>
      <c r="Y20" s="7">
        <f t="shared" si="0"/>
        <v>-113439.94000000041</v>
      </c>
      <c r="Z20" s="7">
        <f t="shared" si="0"/>
        <v>57830.869999999995</v>
      </c>
      <c r="AA20" s="7">
        <f t="shared" si="0"/>
        <v>430365.99244559556</v>
      </c>
      <c r="AB20" s="7">
        <f t="shared" si="0"/>
        <v>0</v>
      </c>
      <c r="AC20" s="14">
        <f t="shared" si="0"/>
        <v>36.377201026032708</v>
      </c>
    </row>
    <row r="21" spans="1:29" x14ac:dyDescent="0.25">
      <c r="A21" s="7" t="s">
        <v>43</v>
      </c>
      <c r="B21" s="7" t="s">
        <v>44</v>
      </c>
      <c r="C21" s="1">
        <v>139.79999999999998</v>
      </c>
      <c r="D21" s="7">
        <v>2128355.27</v>
      </c>
      <c r="E21" s="7">
        <v>-236219.12153661266</v>
      </c>
      <c r="F21" s="7">
        <v>1892136.1484633873</v>
      </c>
      <c r="G21" s="7">
        <v>532483.57999999996</v>
      </c>
      <c r="H21" s="7">
        <v>75413.009999999995</v>
      </c>
      <c r="I21" s="7">
        <v>1284239.5584633874</v>
      </c>
      <c r="J21" s="7">
        <v>0</v>
      </c>
      <c r="K21" s="14">
        <v>13534.593336647979</v>
      </c>
      <c r="L21" s="1">
        <v>142.80000000000001</v>
      </c>
      <c r="M21" s="7">
        <v>2144964.84</v>
      </c>
      <c r="N21" s="7">
        <v>-236825.55324382763</v>
      </c>
      <c r="O21" s="7">
        <f t="shared" si="1"/>
        <v>1908139.29</v>
      </c>
      <c r="P21" s="7">
        <v>535036.79</v>
      </c>
      <c r="Q21" s="7">
        <v>60712.6</v>
      </c>
      <c r="R21" s="7">
        <f t="shared" si="2"/>
        <v>1312389.8999999999</v>
      </c>
      <c r="S21" s="7">
        <v>0</v>
      </c>
      <c r="T21" s="14">
        <v>13362.313669944275</v>
      </c>
      <c r="U21" s="1">
        <f t="shared" si="0"/>
        <v>3.0000000000000284</v>
      </c>
      <c r="V21" s="7">
        <f t="shared" si="0"/>
        <v>16609.569999999832</v>
      </c>
      <c r="W21" s="7">
        <f t="shared" si="0"/>
        <v>-606.43170721497154</v>
      </c>
      <c r="X21" s="7">
        <f t="shared" si="0"/>
        <v>16003.141536612762</v>
      </c>
      <c r="Y21" s="7">
        <f t="shared" si="0"/>
        <v>2553.2100000000792</v>
      </c>
      <c r="Z21" s="7">
        <f t="shared" si="0"/>
        <v>-14700.409999999996</v>
      </c>
      <c r="AA21" s="7">
        <f t="shared" si="0"/>
        <v>28150.341536612483</v>
      </c>
      <c r="AB21" s="7">
        <f t="shared" si="0"/>
        <v>0</v>
      </c>
      <c r="AC21" s="14">
        <f t="shared" si="0"/>
        <v>-172.2796667037037</v>
      </c>
    </row>
    <row r="22" spans="1:29" x14ac:dyDescent="0.25">
      <c r="A22" s="7" t="s">
        <v>43</v>
      </c>
      <c r="B22" s="7" t="s">
        <v>45</v>
      </c>
      <c r="C22" s="1">
        <v>50</v>
      </c>
      <c r="D22" s="7">
        <v>873738.71</v>
      </c>
      <c r="E22" s="7">
        <v>-96973.373495456486</v>
      </c>
      <c r="F22" s="7">
        <v>776765.33650454343</v>
      </c>
      <c r="G22" s="7">
        <v>314597.53999999998</v>
      </c>
      <c r="H22" s="7">
        <v>30687.98</v>
      </c>
      <c r="I22" s="7">
        <v>431479.81650454347</v>
      </c>
      <c r="J22" s="7">
        <v>0</v>
      </c>
      <c r="K22" s="14">
        <v>15535.306730090868</v>
      </c>
      <c r="L22" s="1">
        <v>50</v>
      </c>
      <c r="M22" s="7">
        <v>882104.29999999993</v>
      </c>
      <c r="N22" s="7">
        <v>-97393.129701025449</v>
      </c>
      <c r="O22" s="7">
        <f t="shared" si="1"/>
        <v>784711.17</v>
      </c>
      <c r="P22" s="7">
        <v>316764.7</v>
      </c>
      <c r="Q22" s="7">
        <v>31032.26</v>
      </c>
      <c r="R22" s="7">
        <f t="shared" si="2"/>
        <v>436914.21</v>
      </c>
      <c r="S22" s="7">
        <v>0</v>
      </c>
      <c r="T22" s="14">
        <v>15694.216047273821</v>
      </c>
      <c r="U22" s="1">
        <f t="shared" si="0"/>
        <v>0</v>
      </c>
      <c r="V22" s="7">
        <f t="shared" si="0"/>
        <v>8365.5899999999674</v>
      </c>
      <c r="W22" s="7">
        <f t="shared" si="0"/>
        <v>-419.7562055689632</v>
      </c>
      <c r="X22" s="7">
        <f t="shared" si="0"/>
        <v>7945.8334954566089</v>
      </c>
      <c r="Y22" s="7">
        <f t="shared" si="0"/>
        <v>2167.1600000000326</v>
      </c>
      <c r="Z22" s="7">
        <f t="shared" si="0"/>
        <v>344.27999999999884</v>
      </c>
      <c r="AA22" s="7">
        <f t="shared" si="0"/>
        <v>5434.3934954565484</v>
      </c>
      <c r="AB22" s="7">
        <f t="shared" si="0"/>
        <v>0</v>
      </c>
      <c r="AC22" s="14">
        <f t="shared" si="0"/>
        <v>158.9093171829536</v>
      </c>
    </row>
    <row r="23" spans="1:29" x14ac:dyDescent="0.25">
      <c r="A23" s="7" t="s">
        <v>43</v>
      </c>
      <c r="B23" s="7" t="s">
        <v>46</v>
      </c>
      <c r="C23" s="1">
        <v>277.79999999999995</v>
      </c>
      <c r="D23" s="7">
        <v>3194477.4400000004</v>
      </c>
      <c r="E23" s="7">
        <v>-354544.49982184003</v>
      </c>
      <c r="F23" s="7">
        <v>2839932.9401781606</v>
      </c>
      <c r="G23" s="7">
        <v>737529.76</v>
      </c>
      <c r="H23" s="7">
        <v>84389.41</v>
      </c>
      <c r="I23" s="7">
        <v>2018013.7701781609</v>
      </c>
      <c r="J23" s="7">
        <v>0</v>
      </c>
      <c r="K23" s="14">
        <v>10222.940749381429</v>
      </c>
      <c r="L23" s="1">
        <v>300.60000000000002</v>
      </c>
      <c r="M23" s="7">
        <v>3357635.6</v>
      </c>
      <c r="N23" s="7">
        <v>-370716.52352174278</v>
      </c>
      <c r="O23" s="7">
        <f t="shared" si="1"/>
        <v>2986919.08</v>
      </c>
      <c r="P23" s="7">
        <v>745532.96</v>
      </c>
      <c r="Q23" s="7">
        <v>78811.759999999995</v>
      </c>
      <c r="R23" s="7">
        <f t="shared" si="2"/>
        <v>2162574.36</v>
      </c>
      <c r="S23" s="7">
        <v>0</v>
      </c>
      <c r="T23" s="14">
        <v>9936.5192148103251</v>
      </c>
      <c r="U23" s="1">
        <f t="shared" si="0"/>
        <v>22.800000000000068</v>
      </c>
      <c r="V23" s="7">
        <f t="shared" si="0"/>
        <v>163158.15999999968</v>
      </c>
      <c r="W23" s="7">
        <f t="shared" si="0"/>
        <v>-16172.023699902755</v>
      </c>
      <c r="X23" s="7">
        <f t="shared" si="0"/>
        <v>146986.13982183952</v>
      </c>
      <c r="Y23" s="7">
        <f t="shared" si="0"/>
        <v>8003.1999999999534</v>
      </c>
      <c r="Z23" s="7">
        <f t="shared" si="0"/>
        <v>-5577.6500000000087</v>
      </c>
      <c r="AA23" s="7">
        <f t="shared" si="0"/>
        <v>144560.58982183901</v>
      </c>
      <c r="AB23" s="7">
        <f t="shared" si="0"/>
        <v>0</v>
      </c>
      <c r="AC23" s="14">
        <f t="shared" si="0"/>
        <v>-286.42153457110362</v>
      </c>
    </row>
    <row r="24" spans="1:29" x14ac:dyDescent="0.25">
      <c r="A24" s="7" t="s">
        <v>43</v>
      </c>
      <c r="B24" s="7" t="s">
        <v>47</v>
      </c>
      <c r="C24" s="1">
        <v>50</v>
      </c>
      <c r="D24" s="7">
        <v>877722.32000000007</v>
      </c>
      <c r="E24" s="7">
        <v>-97415.501211636365</v>
      </c>
      <c r="F24" s="7">
        <v>780306.81878836371</v>
      </c>
      <c r="G24" s="7">
        <v>182656.93</v>
      </c>
      <c r="H24" s="7">
        <v>22705.07</v>
      </c>
      <c r="I24" s="7">
        <v>574944.81878836371</v>
      </c>
      <c r="J24" s="7">
        <v>0</v>
      </c>
      <c r="K24" s="14">
        <v>15606.136375767273</v>
      </c>
      <c r="L24" s="1">
        <v>50</v>
      </c>
      <c r="M24" s="7">
        <v>891864.14</v>
      </c>
      <c r="N24" s="7">
        <v>-98470.713568354142</v>
      </c>
      <c r="O24" s="7">
        <f t="shared" si="1"/>
        <v>793393.43</v>
      </c>
      <c r="P24" s="7">
        <v>181736.89</v>
      </c>
      <c r="Q24" s="7">
        <v>20410.900000000001</v>
      </c>
      <c r="R24" s="7">
        <f t="shared" si="2"/>
        <v>591245.64</v>
      </c>
      <c r="S24" s="7">
        <v>0</v>
      </c>
      <c r="T24" s="14">
        <v>15867.861088508544</v>
      </c>
      <c r="U24" s="1">
        <f t="shared" si="0"/>
        <v>0</v>
      </c>
      <c r="V24" s="7">
        <f t="shared" si="0"/>
        <v>14141.819999999949</v>
      </c>
      <c r="W24" s="7">
        <f t="shared" si="0"/>
        <v>-1055.2123567177769</v>
      </c>
      <c r="X24" s="7">
        <f t="shared" si="0"/>
        <v>13086.611211636337</v>
      </c>
      <c r="Y24" s="7">
        <f t="shared" si="0"/>
        <v>-920.03999999997905</v>
      </c>
      <c r="Z24" s="7">
        <f t="shared" si="0"/>
        <v>-2294.1699999999983</v>
      </c>
      <c r="AA24" s="7">
        <f t="shared" si="0"/>
        <v>16300.821211636299</v>
      </c>
      <c r="AB24" s="7">
        <f t="shared" si="0"/>
        <v>0</v>
      </c>
      <c r="AC24" s="14">
        <f t="shared" si="0"/>
        <v>261.7247127412702</v>
      </c>
    </row>
    <row r="25" spans="1:29" x14ac:dyDescent="0.25">
      <c r="A25" s="7" t="s">
        <v>43</v>
      </c>
      <c r="B25" s="7" t="s">
        <v>48</v>
      </c>
      <c r="C25" s="1">
        <v>50</v>
      </c>
      <c r="D25" s="7">
        <v>857156.5</v>
      </c>
      <c r="E25" s="7">
        <v>-95132.968777998001</v>
      </c>
      <c r="F25" s="7">
        <v>762023.531222002</v>
      </c>
      <c r="G25" s="7">
        <v>147259.10999999999</v>
      </c>
      <c r="H25" s="7">
        <v>17506.009999999998</v>
      </c>
      <c r="I25" s="7">
        <v>597258.411222002</v>
      </c>
      <c r="J25" s="7">
        <v>0</v>
      </c>
      <c r="K25" s="14">
        <v>15240.47062444004</v>
      </c>
      <c r="L25" s="1">
        <v>50</v>
      </c>
      <c r="M25" s="7">
        <v>857156.5</v>
      </c>
      <c r="N25" s="7">
        <v>-94638.643274471091</v>
      </c>
      <c r="O25" s="7">
        <f t="shared" si="1"/>
        <v>762517.86</v>
      </c>
      <c r="P25" s="7">
        <v>148203.57999999999</v>
      </c>
      <c r="Q25" s="7">
        <v>15985.99</v>
      </c>
      <c r="R25" s="7">
        <f t="shared" si="2"/>
        <v>598328.29</v>
      </c>
      <c r="S25" s="7">
        <v>0</v>
      </c>
      <c r="T25" s="14">
        <v>15250.349983924876</v>
      </c>
      <c r="U25" s="1">
        <f t="shared" si="0"/>
        <v>0</v>
      </c>
      <c r="V25" s="7">
        <f t="shared" si="0"/>
        <v>0</v>
      </c>
      <c r="W25" s="7">
        <f t="shared" si="0"/>
        <v>494.32550352691032</v>
      </c>
      <c r="X25" s="7">
        <f t="shared" si="0"/>
        <v>494.32877799798734</v>
      </c>
      <c r="Y25" s="7">
        <f t="shared" si="0"/>
        <v>944.47000000000116</v>
      </c>
      <c r="Z25" s="7">
        <f t="shared" si="0"/>
        <v>-1520.0199999999986</v>
      </c>
      <c r="AA25" s="7">
        <f t="shared" si="0"/>
        <v>1069.8787779980339</v>
      </c>
      <c r="AB25" s="7">
        <f t="shared" si="0"/>
        <v>0</v>
      </c>
      <c r="AC25" s="14">
        <f t="shared" si="0"/>
        <v>9.8793594848357316</v>
      </c>
    </row>
    <row r="26" spans="1:29" x14ac:dyDescent="0.25">
      <c r="A26" s="7" t="s">
        <v>49</v>
      </c>
      <c r="B26" s="7" t="s">
        <v>50</v>
      </c>
      <c r="C26" s="1">
        <v>1136.9000000000001</v>
      </c>
      <c r="D26" s="7">
        <v>9896715.629999999</v>
      </c>
      <c r="E26" s="7">
        <v>-1098403.779278947</v>
      </c>
      <c r="F26" s="7">
        <v>8798311.8507210519</v>
      </c>
      <c r="G26" s="7">
        <v>1190309.5900000001</v>
      </c>
      <c r="H26" s="7">
        <v>105794.72</v>
      </c>
      <c r="I26" s="7">
        <v>7502207.5407210523</v>
      </c>
      <c r="J26" s="7">
        <v>0</v>
      </c>
      <c r="K26" s="14">
        <v>7738.8616859187714</v>
      </c>
      <c r="L26" s="1">
        <v>1686.3</v>
      </c>
      <c r="M26" s="7">
        <v>15204395.42</v>
      </c>
      <c r="N26" s="7">
        <v>-1678717.1938349437</v>
      </c>
      <c r="O26" s="7">
        <f t="shared" si="1"/>
        <v>13525678.23</v>
      </c>
      <c r="P26" s="7">
        <v>1193185.3700000001</v>
      </c>
      <c r="Q26" s="7">
        <v>99913.22</v>
      </c>
      <c r="R26" s="7">
        <f t="shared" si="2"/>
        <v>12232579.640000001</v>
      </c>
      <c r="S26" s="7">
        <v>0</v>
      </c>
      <c r="T26" s="14">
        <v>8020.9167314514634</v>
      </c>
      <c r="U26" s="1">
        <f t="shared" si="0"/>
        <v>549.39999999999986</v>
      </c>
      <c r="V26" s="7">
        <f t="shared" si="0"/>
        <v>5307679.790000001</v>
      </c>
      <c r="W26" s="7">
        <f t="shared" si="0"/>
        <v>-580313.41455599666</v>
      </c>
      <c r="X26" s="7">
        <f t="shared" si="0"/>
        <v>4727366.3792789485</v>
      </c>
      <c r="Y26" s="7">
        <f t="shared" si="0"/>
        <v>2875.7800000000279</v>
      </c>
      <c r="Z26" s="7">
        <f t="shared" si="0"/>
        <v>-5881.5</v>
      </c>
      <c r="AA26" s="7">
        <f t="shared" si="0"/>
        <v>4730372.0992789483</v>
      </c>
      <c r="AB26" s="7">
        <f t="shared" si="0"/>
        <v>0</v>
      </c>
      <c r="AC26" s="14">
        <f t="shared" si="0"/>
        <v>282.05504553269202</v>
      </c>
    </row>
    <row r="27" spans="1:29" x14ac:dyDescent="0.25">
      <c r="A27" s="7" t="s">
        <v>49</v>
      </c>
      <c r="B27" s="7" t="s">
        <v>51</v>
      </c>
      <c r="C27" s="1">
        <v>250.1</v>
      </c>
      <c r="D27" s="7">
        <v>2913563.67</v>
      </c>
      <c r="E27" s="7">
        <v>-323366.80833758978</v>
      </c>
      <c r="F27" s="7">
        <v>2590196.8616624102</v>
      </c>
      <c r="G27" s="7">
        <v>412215.39</v>
      </c>
      <c r="H27" s="7">
        <v>48652.09</v>
      </c>
      <c r="I27" s="7">
        <v>2129329.3816624102</v>
      </c>
      <c r="J27" s="7">
        <v>0</v>
      </c>
      <c r="K27" s="14">
        <v>10356.644788734147</v>
      </c>
      <c r="L27" s="1">
        <v>244.6</v>
      </c>
      <c r="M27" s="7">
        <v>2921414.9</v>
      </c>
      <c r="N27" s="7">
        <v>-322553.39903252746</v>
      </c>
      <c r="O27" s="7">
        <f t="shared" si="1"/>
        <v>2598861.5</v>
      </c>
      <c r="P27" s="7">
        <v>426886.39</v>
      </c>
      <c r="Q27" s="7">
        <v>45089.25</v>
      </c>
      <c r="R27" s="7">
        <f t="shared" si="2"/>
        <v>2126885.86</v>
      </c>
      <c r="S27" s="7">
        <v>0</v>
      </c>
      <c r="T27" s="14">
        <v>10624.939829981971</v>
      </c>
      <c r="U27" s="1">
        <f t="shared" si="0"/>
        <v>-5.5</v>
      </c>
      <c r="V27" s="7">
        <f t="shared" si="0"/>
        <v>7851.2299999999814</v>
      </c>
      <c r="W27" s="7">
        <f t="shared" si="0"/>
        <v>813.40930506231962</v>
      </c>
      <c r="X27" s="7">
        <f t="shared" si="0"/>
        <v>8664.6383375898004</v>
      </c>
      <c r="Y27" s="7">
        <f t="shared" si="0"/>
        <v>14671</v>
      </c>
      <c r="Z27" s="7">
        <f t="shared" si="0"/>
        <v>-3562.8399999999965</v>
      </c>
      <c r="AA27" s="7">
        <f t="shared" si="0"/>
        <v>-2443.5216624103487</v>
      </c>
      <c r="AB27" s="7">
        <f t="shared" si="0"/>
        <v>0</v>
      </c>
      <c r="AC27" s="14">
        <f t="shared" si="0"/>
        <v>268.29504124782397</v>
      </c>
    </row>
    <row r="28" spans="1:29" x14ac:dyDescent="0.25">
      <c r="A28" s="7" t="s">
        <v>52</v>
      </c>
      <c r="B28" s="7" t="s">
        <v>53</v>
      </c>
      <c r="C28" s="1">
        <v>30861.599999999999</v>
      </c>
      <c r="D28" s="7">
        <v>260218606.81</v>
      </c>
      <c r="E28" s="7">
        <v>-28880803.677169655</v>
      </c>
      <c r="F28" s="7">
        <v>231337803.13283035</v>
      </c>
      <c r="G28" s="7">
        <v>80364192.469999999</v>
      </c>
      <c r="H28" s="7">
        <v>3868959.77</v>
      </c>
      <c r="I28" s="7">
        <v>147104650.89283034</v>
      </c>
      <c r="J28" s="7">
        <v>0</v>
      </c>
      <c r="K28" s="14">
        <v>7495.9756828171694</v>
      </c>
      <c r="L28" s="1">
        <v>30032.3</v>
      </c>
      <c r="M28" s="7">
        <v>252917425.71000001</v>
      </c>
      <c r="N28" s="7">
        <v>-27924611.234548457</v>
      </c>
      <c r="O28" s="7">
        <f t="shared" si="1"/>
        <v>224992814.47999999</v>
      </c>
      <c r="P28" s="7">
        <v>80732968.930000007</v>
      </c>
      <c r="Q28" s="7">
        <v>4488356.7699999996</v>
      </c>
      <c r="R28" s="7">
        <f t="shared" si="2"/>
        <v>139771488.78</v>
      </c>
      <c r="S28" s="7">
        <v>0</v>
      </c>
      <c r="T28" s="14">
        <v>7491.6909121461413</v>
      </c>
      <c r="U28" s="1">
        <f t="shared" si="0"/>
        <v>-829.29999999999927</v>
      </c>
      <c r="V28" s="7">
        <f t="shared" si="0"/>
        <v>-7301181.099999994</v>
      </c>
      <c r="W28" s="7">
        <f t="shared" si="0"/>
        <v>956192.44262119755</v>
      </c>
      <c r="X28" s="7">
        <f t="shared" si="0"/>
        <v>-6344988.6528303623</v>
      </c>
      <c r="Y28" s="7">
        <f t="shared" si="0"/>
        <v>368776.46000000834</v>
      </c>
      <c r="Z28" s="7">
        <f t="shared" si="0"/>
        <v>619396.99999999953</v>
      </c>
      <c r="AA28" s="7">
        <f t="shared" si="0"/>
        <v>-7333162.1128303409</v>
      </c>
      <c r="AB28" s="7">
        <f t="shared" si="0"/>
        <v>0</v>
      </c>
      <c r="AC28" s="14">
        <f t="shared" si="0"/>
        <v>-4.2847706710281273</v>
      </c>
    </row>
    <row r="29" spans="1:29" x14ac:dyDescent="0.25">
      <c r="A29" s="7" t="s">
        <v>52</v>
      </c>
      <c r="B29" s="7" t="s">
        <v>52</v>
      </c>
      <c r="C29" s="1">
        <v>29910.400000000001</v>
      </c>
      <c r="D29" s="7">
        <v>255430551.49000001</v>
      </c>
      <c r="E29" s="7">
        <v>-28349393.23197687</v>
      </c>
      <c r="F29" s="7">
        <v>227081158.25802314</v>
      </c>
      <c r="G29" s="7">
        <v>158000182.24000001</v>
      </c>
      <c r="H29" s="7">
        <v>8129872.9900000002</v>
      </c>
      <c r="I29" s="7">
        <v>60951103.028023131</v>
      </c>
      <c r="J29" s="7">
        <v>0</v>
      </c>
      <c r="K29" s="14">
        <v>7592.0468552083266</v>
      </c>
      <c r="L29" s="1">
        <v>29822</v>
      </c>
      <c r="M29" s="7">
        <v>254158879.38</v>
      </c>
      <c r="N29" s="7">
        <v>-28061680.125721667</v>
      </c>
      <c r="O29" s="7">
        <f t="shared" si="1"/>
        <v>226097199.25</v>
      </c>
      <c r="P29" s="7">
        <v>166580824.49000001</v>
      </c>
      <c r="Q29" s="7">
        <v>8611340.7400000002</v>
      </c>
      <c r="R29" s="7">
        <f t="shared" si="2"/>
        <v>50905034.020000003</v>
      </c>
      <c r="S29" s="7">
        <v>0</v>
      </c>
      <c r="T29" s="14">
        <v>7581.553659776323</v>
      </c>
      <c r="U29" s="1">
        <f t="shared" si="0"/>
        <v>-88.400000000001455</v>
      </c>
      <c r="V29" s="7">
        <f t="shared" si="0"/>
        <v>-1271672.1100000143</v>
      </c>
      <c r="W29" s="7">
        <f t="shared" si="0"/>
        <v>287713.10625520349</v>
      </c>
      <c r="X29" s="7">
        <f t="shared" si="0"/>
        <v>-983959.00802314281</v>
      </c>
      <c r="Y29" s="7">
        <f t="shared" si="0"/>
        <v>8580642.25</v>
      </c>
      <c r="Z29" s="7">
        <f t="shared" si="0"/>
        <v>481467.75</v>
      </c>
      <c r="AA29" s="7">
        <f t="shared" si="0"/>
        <v>-10046069.008023128</v>
      </c>
      <c r="AB29" s="7">
        <f t="shared" si="0"/>
        <v>0</v>
      </c>
      <c r="AC29" s="14">
        <f t="shared" si="0"/>
        <v>-10.493195432003631</v>
      </c>
    </row>
    <row r="30" spans="1:29" x14ac:dyDescent="0.25">
      <c r="A30" s="7" t="s">
        <v>54</v>
      </c>
      <c r="B30" s="7" t="s">
        <v>55</v>
      </c>
      <c r="C30" s="1">
        <v>902.8</v>
      </c>
      <c r="D30" s="7">
        <v>8014940</v>
      </c>
      <c r="E30" s="7">
        <v>-889551.71754227765</v>
      </c>
      <c r="F30" s="7">
        <v>7125388.2824577224</v>
      </c>
      <c r="G30" s="7">
        <v>3088676.68</v>
      </c>
      <c r="H30" s="7">
        <v>336256.62</v>
      </c>
      <c r="I30" s="7">
        <v>3700454.9824577221</v>
      </c>
      <c r="J30" s="7">
        <v>0</v>
      </c>
      <c r="K30" s="14">
        <v>7892.5435118051864</v>
      </c>
      <c r="L30" s="1">
        <v>964.5</v>
      </c>
      <c r="M30" s="7">
        <v>8474448.5700000003</v>
      </c>
      <c r="N30" s="7">
        <v>-935663.8083758119</v>
      </c>
      <c r="O30" s="7">
        <f t="shared" si="1"/>
        <v>7538784.7599999998</v>
      </c>
      <c r="P30" s="7">
        <v>3082935.95</v>
      </c>
      <c r="Q30" s="7">
        <v>382592.79</v>
      </c>
      <c r="R30" s="7">
        <f t="shared" si="2"/>
        <v>4073256.02</v>
      </c>
      <c r="S30" s="7">
        <v>0</v>
      </c>
      <c r="T30" s="14">
        <v>7816.2584000411143</v>
      </c>
      <c r="U30" s="1">
        <f t="shared" si="0"/>
        <v>61.700000000000045</v>
      </c>
      <c r="V30" s="7">
        <f t="shared" si="0"/>
        <v>459508.5700000003</v>
      </c>
      <c r="W30" s="7">
        <f t="shared" si="0"/>
        <v>-46112.090833534254</v>
      </c>
      <c r="X30" s="7">
        <f t="shared" si="0"/>
        <v>413396.47754227743</v>
      </c>
      <c r="Y30" s="7">
        <f t="shared" si="0"/>
        <v>-5740.7299999999814</v>
      </c>
      <c r="Z30" s="7">
        <f t="shared" si="0"/>
        <v>46336.169999999984</v>
      </c>
      <c r="AA30" s="7">
        <f t="shared" si="0"/>
        <v>372801.03754227795</v>
      </c>
      <c r="AB30" s="7">
        <f t="shared" si="0"/>
        <v>0</v>
      </c>
      <c r="AC30" s="14">
        <f t="shared" si="0"/>
        <v>-76.285111764072099</v>
      </c>
    </row>
    <row r="31" spans="1:29" x14ac:dyDescent="0.25">
      <c r="A31" s="7" t="s">
        <v>54</v>
      </c>
      <c r="B31" s="7" t="s">
        <v>56</v>
      </c>
      <c r="C31" s="1">
        <v>1277.5</v>
      </c>
      <c r="D31" s="7">
        <v>10836446.120000001</v>
      </c>
      <c r="E31" s="7">
        <v>-1202701.3624681348</v>
      </c>
      <c r="F31" s="7">
        <v>9633744.7575318664</v>
      </c>
      <c r="G31" s="7">
        <v>3419349.06</v>
      </c>
      <c r="H31" s="7">
        <v>359615.14</v>
      </c>
      <c r="I31" s="7">
        <v>5854780.5575318662</v>
      </c>
      <c r="J31" s="7">
        <v>0</v>
      </c>
      <c r="K31" s="14">
        <v>7541.0917867177041</v>
      </c>
      <c r="L31" s="1">
        <v>1280.2</v>
      </c>
      <c r="M31" s="7">
        <v>10885892.52</v>
      </c>
      <c r="N31" s="7">
        <v>-1201911.3183234485</v>
      </c>
      <c r="O31" s="7">
        <f t="shared" si="1"/>
        <v>9683981.1999999993</v>
      </c>
      <c r="P31" s="7">
        <v>3376462.79</v>
      </c>
      <c r="Q31" s="7">
        <v>390326.71</v>
      </c>
      <c r="R31" s="7">
        <f t="shared" si="2"/>
        <v>5917191.7000000002</v>
      </c>
      <c r="S31" s="7">
        <v>0</v>
      </c>
      <c r="T31" s="14">
        <v>7564.4248250683931</v>
      </c>
      <c r="U31" s="1">
        <f t="shared" si="0"/>
        <v>2.7000000000000455</v>
      </c>
      <c r="V31" s="7">
        <f t="shared" si="0"/>
        <v>49446.39999999851</v>
      </c>
      <c r="W31" s="7">
        <f t="shared" si="0"/>
        <v>790.04414468631148</v>
      </c>
      <c r="X31" s="7">
        <f t="shared" si="0"/>
        <v>50236.442468132824</v>
      </c>
      <c r="Y31" s="7">
        <f t="shared" si="0"/>
        <v>-42886.270000000019</v>
      </c>
      <c r="Z31" s="7">
        <f t="shared" si="0"/>
        <v>30711.570000000007</v>
      </c>
      <c r="AA31" s="7">
        <f t="shared" si="0"/>
        <v>62411.142468133941</v>
      </c>
      <c r="AB31" s="7">
        <f t="shared" si="0"/>
        <v>0</v>
      </c>
      <c r="AC31" s="14">
        <f t="shared" si="0"/>
        <v>23.333038350689094</v>
      </c>
    </row>
    <row r="32" spans="1:29" x14ac:dyDescent="0.25">
      <c r="A32" s="7" t="s">
        <v>57</v>
      </c>
      <c r="B32" s="7" t="s">
        <v>58</v>
      </c>
      <c r="C32" s="1">
        <v>112.5</v>
      </c>
      <c r="D32" s="7">
        <v>1758256.81</v>
      </c>
      <c r="E32" s="7">
        <v>-195143.11588307665</v>
      </c>
      <c r="F32" s="7">
        <v>1563113.6941169235</v>
      </c>
      <c r="G32" s="7">
        <v>303774.52</v>
      </c>
      <c r="H32" s="7">
        <v>49595.3</v>
      </c>
      <c r="I32" s="7">
        <v>1209743.8741169234</v>
      </c>
      <c r="J32" s="7">
        <v>0</v>
      </c>
      <c r="K32" s="14">
        <v>13894.343947705987</v>
      </c>
      <c r="L32" s="1">
        <v>111.2</v>
      </c>
      <c r="M32" s="7">
        <v>1733712.96</v>
      </c>
      <c r="N32" s="7">
        <v>-191419.23599922226</v>
      </c>
      <c r="O32" s="7">
        <f t="shared" si="1"/>
        <v>1542293.72</v>
      </c>
      <c r="P32" s="7">
        <v>314465.98</v>
      </c>
      <c r="Q32" s="7">
        <v>36371.1</v>
      </c>
      <c r="R32" s="7">
        <f t="shared" si="2"/>
        <v>1191456.6399999999</v>
      </c>
      <c r="S32" s="7">
        <v>0</v>
      </c>
      <c r="T32" s="14">
        <v>13869.541374552819</v>
      </c>
      <c r="U32" s="1">
        <f t="shared" si="0"/>
        <v>-1.2999999999999972</v>
      </c>
      <c r="V32" s="7">
        <f t="shared" si="0"/>
        <v>-24543.850000000093</v>
      </c>
      <c r="W32" s="7">
        <f t="shared" si="0"/>
        <v>3723.879883854388</v>
      </c>
      <c r="X32" s="7">
        <f t="shared" ref="X32:AC63" si="3">O32-F32</f>
        <v>-20819.97411692352</v>
      </c>
      <c r="Y32" s="7">
        <f t="shared" si="3"/>
        <v>10691.459999999963</v>
      </c>
      <c r="Z32" s="7">
        <f t="shared" si="3"/>
        <v>-13224.200000000004</v>
      </c>
      <c r="AA32" s="7">
        <f t="shared" si="3"/>
        <v>-18287.23411692353</v>
      </c>
      <c r="AB32" s="7">
        <f t="shared" si="3"/>
        <v>0</v>
      </c>
      <c r="AC32" s="14">
        <f t="shared" si="3"/>
        <v>-24.802573153168851</v>
      </c>
    </row>
    <row r="33" spans="1:29" x14ac:dyDescent="0.25">
      <c r="A33" s="7" t="s">
        <v>57</v>
      </c>
      <c r="B33" s="7" t="s">
        <v>57</v>
      </c>
      <c r="C33" s="1">
        <v>173.2</v>
      </c>
      <c r="D33" s="7">
        <v>2526367.79</v>
      </c>
      <c r="E33" s="7">
        <v>-280393.21651041537</v>
      </c>
      <c r="F33" s="7">
        <v>2245974.5734895845</v>
      </c>
      <c r="G33" s="7">
        <v>483816.43</v>
      </c>
      <c r="H33" s="7">
        <v>70666.45</v>
      </c>
      <c r="I33" s="7">
        <v>1691491.6934895846</v>
      </c>
      <c r="J33" s="7">
        <v>0</v>
      </c>
      <c r="K33" s="14">
        <v>12967.520632156955</v>
      </c>
      <c r="L33" s="1">
        <v>169.1</v>
      </c>
      <c r="M33" s="7">
        <v>2479512.75</v>
      </c>
      <c r="N33" s="7">
        <v>-273762.9856878561</v>
      </c>
      <c r="O33" s="7">
        <f t="shared" si="1"/>
        <v>2205749.7599999998</v>
      </c>
      <c r="P33" s="7">
        <v>510138.94</v>
      </c>
      <c r="Q33" s="7">
        <v>54448.21</v>
      </c>
      <c r="R33" s="7">
        <f t="shared" si="2"/>
        <v>1641162.61</v>
      </c>
      <c r="S33" s="7">
        <v>0</v>
      </c>
      <c r="T33" s="14">
        <v>13044.04926126817</v>
      </c>
      <c r="U33" s="1">
        <f t="shared" ref="U33:AC64" si="4">L33-C33</f>
        <v>-4.0999999999999943</v>
      </c>
      <c r="V33" s="7">
        <f t="shared" si="4"/>
        <v>-46855.040000000037</v>
      </c>
      <c r="W33" s="7">
        <f t="shared" si="4"/>
        <v>6630.2308225592715</v>
      </c>
      <c r="X33" s="7">
        <f t="shared" si="3"/>
        <v>-40224.813489584718</v>
      </c>
      <c r="Y33" s="7">
        <f t="shared" si="3"/>
        <v>26322.510000000009</v>
      </c>
      <c r="Z33" s="7">
        <f t="shared" si="3"/>
        <v>-16218.239999999998</v>
      </c>
      <c r="AA33" s="7">
        <f t="shared" si="3"/>
        <v>-50329.083489584504</v>
      </c>
      <c r="AB33" s="7">
        <f t="shared" si="3"/>
        <v>0</v>
      </c>
      <c r="AC33" s="14">
        <f t="shared" si="3"/>
        <v>76.528629111215196</v>
      </c>
    </row>
    <row r="34" spans="1:29" x14ac:dyDescent="0.25">
      <c r="A34" s="7" t="s">
        <v>59</v>
      </c>
      <c r="B34" s="7" t="s">
        <v>59</v>
      </c>
      <c r="C34" s="1">
        <v>807.5</v>
      </c>
      <c r="D34" s="7">
        <v>7473576.96</v>
      </c>
      <c r="E34" s="7">
        <v>-829467.62183527194</v>
      </c>
      <c r="F34" s="7">
        <v>6644109.3381647281</v>
      </c>
      <c r="G34" s="7">
        <v>6053582.1799999997</v>
      </c>
      <c r="H34" s="7">
        <v>306567.28000000003</v>
      </c>
      <c r="I34" s="7">
        <v>283959.8781647284</v>
      </c>
      <c r="J34" s="7">
        <v>0</v>
      </c>
      <c r="K34" s="14">
        <v>8227.9991803897556</v>
      </c>
      <c r="L34" s="1">
        <v>799.8</v>
      </c>
      <c r="M34" s="7">
        <v>7402449.3999999994</v>
      </c>
      <c r="N34" s="7">
        <v>-817304.38738307706</v>
      </c>
      <c r="O34" s="7">
        <f t="shared" si="1"/>
        <v>6585145.0099999998</v>
      </c>
      <c r="P34" s="7">
        <v>5786992.5099999998</v>
      </c>
      <c r="Q34" s="7">
        <v>301636.59999999998</v>
      </c>
      <c r="R34" s="7">
        <f t="shared" si="2"/>
        <v>496515.9</v>
      </c>
      <c r="S34" s="7">
        <v>0</v>
      </c>
      <c r="T34" s="14">
        <v>8233.4857776630215</v>
      </c>
      <c r="U34" s="1">
        <f t="shared" si="4"/>
        <v>-7.7000000000000455</v>
      </c>
      <c r="V34" s="7">
        <f t="shared" si="4"/>
        <v>-71127.560000000522</v>
      </c>
      <c r="W34" s="7">
        <f t="shared" si="4"/>
        <v>12163.234452194883</v>
      </c>
      <c r="X34" s="7">
        <f t="shared" si="3"/>
        <v>-58964.328164728358</v>
      </c>
      <c r="Y34" s="7">
        <f t="shared" si="3"/>
        <v>-266589.66999999993</v>
      </c>
      <c r="Z34" s="7">
        <f t="shared" si="3"/>
        <v>-4930.6800000000512</v>
      </c>
      <c r="AA34" s="7">
        <f t="shared" si="3"/>
        <v>212556.02183527162</v>
      </c>
      <c r="AB34" s="7">
        <f t="shared" si="3"/>
        <v>0</v>
      </c>
      <c r="AC34" s="14">
        <f t="shared" si="3"/>
        <v>5.4865972732659429</v>
      </c>
    </row>
    <row r="35" spans="1:29" x14ac:dyDescent="0.25">
      <c r="A35" s="7" t="s">
        <v>60</v>
      </c>
      <c r="B35" s="7" t="s">
        <v>61</v>
      </c>
      <c r="C35" s="1">
        <v>977.80000000000007</v>
      </c>
      <c r="D35" s="7">
        <v>8324245.2200000007</v>
      </c>
      <c r="E35" s="7">
        <v>-923880.48228609271</v>
      </c>
      <c r="F35" s="7">
        <v>7400364.7377139078</v>
      </c>
      <c r="G35" s="7">
        <v>508805.86</v>
      </c>
      <c r="H35" s="7">
        <v>172269.03</v>
      </c>
      <c r="I35" s="7">
        <v>6719289.8477139072</v>
      </c>
      <c r="J35" s="7">
        <v>0</v>
      </c>
      <c r="K35" s="14">
        <v>7568.3828366883899</v>
      </c>
      <c r="L35" s="1">
        <v>1034.5999999999999</v>
      </c>
      <c r="M35" s="7">
        <v>8836697.1800000016</v>
      </c>
      <c r="N35" s="7">
        <v>-975659.67491647648</v>
      </c>
      <c r="O35" s="7">
        <f t="shared" si="1"/>
        <v>7861037.5099999998</v>
      </c>
      <c r="P35" s="7">
        <v>532059.78</v>
      </c>
      <c r="Q35" s="7">
        <v>155776.17000000001</v>
      </c>
      <c r="R35" s="7">
        <f t="shared" si="2"/>
        <v>7173201.5599999996</v>
      </c>
      <c r="S35" s="7">
        <v>0</v>
      </c>
      <c r="T35" s="14">
        <v>7598.1382362276845</v>
      </c>
      <c r="U35" s="1">
        <f t="shared" si="4"/>
        <v>56.799999999999841</v>
      </c>
      <c r="V35" s="7">
        <f t="shared" si="4"/>
        <v>512451.96000000089</v>
      </c>
      <c r="W35" s="7">
        <f t="shared" si="4"/>
        <v>-51779.192630383768</v>
      </c>
      <c r="X35" s="7">
        <f t="shared" si="3"/>
        <v>460672.77228609193</v>
      </c>
      <c r="Y35" s="7">
        <f t="shared" si="3"/>
        <v>23253.920000000042</v>
      </c>
      <c r="Z35" s="7">
        <f t="shared" si="3"/>
        <v>-16492.859999999986</v>
      </c>
      <c r="AA35" s="7">
        <f t="shared" si="3"/>
        <v>453911.71228609234</v>
      </c>
      <c r="AB35" s="7">
        <f t="shared" si="3"/>
        <v>0</v>
      </c>
      <c r="AC35" s="14">
        <f t="shared" si="3"/>
        <v>29.755399539294558</v>
      </c>
    </row>
    <row r="36" spans="1:29" x14ac:dyDescent="0.25">
      <c r="A36" s="7" t="s">
        <v>60</v>
      </c>
      <c r="B36" s="7" t="s">
        <v>62</v>
      </c>
      <c r="C36" s="1">
        <v>379.4</v>
      </c>
      <c r="D36" s="7">
        <v>3895539.9600000004</v>
      </c>
      <c r="E36" s="7">
        <v>-432353.11333242373</v>
      </c>
      <c r="F36" s="7">
        <v>3463186.8466675766</v>
      </c>
      <c r="G36" s="7">
        <v>212212.34</v>
      </c>
      <c r="H36" s="7">
        <v>43272.02</v>
      </c>
      <c r="I36" s="7">
        <v>3207702.4866675767</v>
      </c>
      <c r="J36" s="7">
        <v>0</v>
      </c>
      <c r="K36" s="14">
        <v>9128.0623264828064</v>
      </c>
      <c r="L36" s="1">
        <v>367.6</v>
      </c>
      <c r="M36" s="7">
        <v>3798460.23</v>
      </c>
      <c r="N36" s="7">
        <v>-419387.96789061907</v>
      </c>
      <c r="O36" s="7">
        <f t="shared" si="1"/>
        <v>3379072.26</v>
      </c>
      <c r="P36" s="7">
        <v>216151.5</v>
      </c>
      <c r="Q36" s="7">
        <v>36229.360000000001</v>
      </c>
      <c r="R36" s="7">
        <f t="shared" si="2"/>
        <v>3126691.4</v>
      </c>
      <c r="S36" s="7">
        <v>0</v>
      </c>
      <c r="T36" s="14">
        <v>9192.2488512795608</v>
      </c>
      <c r="U36" s="1">
        <f t="shared" si="4"/>
        <v>-11.799999999999955</v>
      </c>
      <c r="V36" s="7">
        <f t="shared" si="4"/>
        <v>-97079.730000000447</v>
      </c>
      <c r="W36" s="7">
        <f t="shared" si="4"/>
        <v>12965.145441804663</v>
      </c>
      <c r="X36" s="7">
        <f t="shared" si="3"/>
        <v>-84114.586667576805</v>
      </c>
      <c r="Y36" s="7">
        <f t="shared" si="3"/>
        <v>3939.1600000000035</v>
      </c>
      <c r="Z36" s="7">
        <f t="shared" si="3"/>
        <v>-7042.6599999999962</v>
      </c>
      <c r="AA36" s="7">
        <f t="shared" si="3"/>
        <v>-81011.086667576805</v>
      </c>
      <c r="AB36" s="7">
        <f t="shared" si="3"/>
        <v>0</v>
      </c>
      <c r="AC36" s="14">
        <f t="shared" si="3"/>
        <v>64.186524796754384</v>
      </c>
    </row>
    <row r="37" spans="1:29" x14ac:dyDescent="0.25">
      <c r="A37" s="7" t="s">
        <v>60</v>
      </c>
      <c r="B37" s="7" t="s">
        <v>63</v>
      </c>
      <c r="C37" s="1">
        <v>210</v>
      </c>
      <c r="D37" s="7">
        <v>2924043.11</v>
      </c>
      <c r="E37" s="7">
        <v>-324529.88676997746</v>
      </c>
      <c r="F37" s="7">
        <v>2599513.2232300225</v>
      </c>
      <c r="G37" s="7">
        <v>526791.23</v>
      </c>
      <c r="H37" s="7">
        <v>99061.19</v>
      </c>
      <c r="I37" s="7">
        <v>1973660.8032300225</v>
      </c>
      <c r="J37" s="7">
        <v>0</v>
      </c>
      <c r="K37" s="14">
        <v>12378.63439633344</v>
      </c>
      <c r="L37" s="1">
        <v>203.29999999999998</v>
      </c>
      <c r="M37" s="7">
        <v>2805852.22</v>
      </c>
      <c r="N37" s="7">
        <v>-309794.12432789436</v>
      </c>
      <c r="O37" s="7">
        <f t="shared" si="1"/>
        <v>2496058.1</v>
      </c>
      <c r="P37" s="7">
        <v>529322.01</v>
      </c>
      <c r="Q37" s="7">
        <v>67100.160000000003</v>
      </c>
      <c r="R37" s="7">
        <f t="shared" si="2"/>
        <v>1899635.93</v>
      </c>
      <c r="S37" s="7">
        <v>0</v>
      </c>
      <c r="T37" s="14">
        <v>12277.702534779502</v>
      </c>
      <c r="U37" s="1">
        <f t="shared" si="4"/>
        <v>-6.7000000000000171</v>
      </c>
      <c r="V37" s="7">
        <f t="shared" si="4"/>
        <v>-118190.88999999966</v>
      </c>
      <c r="W37" s="7">
        <f t="shared" si="4"/>
        <v>14735.762442083098</v>
      </c>
      <c r="X37" s="7">
        <f t="shared" si="3"/>
        <v>-103455.12323002238</v>
      </c>
      <c r="Y37" s="7">
        <f t="shared" si="3"/>
        <v>2530.7800000000279</v>
      </c>
      <c r="Z37" s="7">
        <f t="shared" si="3"/>
        <v>-31961.03</v>
      </c>
      <c r="AA37" s="7">
        <f t="shared" si="3"/>
        <v>-74024.873230022611</v>
      </c>
      <c r="AB37" s="7">
        <f t="shared" si="3"/>
        <v>0</v>
      </c>
      <c r="AC37" s="14">
        <f t="shared" si="3"/>
        <v>-100.93186155393778</v>
      </c>
    </row>
    <row r="38" spans="1:29" x14ac:dyDescent="0.25">
      <c r="A38" s="7" t="s">
        <v>64</v>
      </c>
      <c r="B38" s="7" t="s">
        <v>65</v>
      </c>
      <c r="C38" s="1">
        <v>219.6</v>
      </c>
      <c r="D38" s="7">
        <v>2932063.4499999997</v>
      </c>
      <c r="E38" s="7">
        <v>-325420.0378156837</v>
      </c>
      <c r="F38" s="7">
        <v>2606643.4121843162</v>
      </c>
      <c r="G38" s="7">
        <v>798029.89</v>
      </c>
      <c r="H38" s="7">
        <v>18992.490000000002</v>
      </c>
      <c r="I38" s="7">
        <v>1789621.0321843161</v>
      </c>
      <c r="J38" s="7">
        <v>0</v>
      </c>
      <c r="K38" s="14">
        <v>11869.960893371204</v>
      </c>
      <c r="L38" s="1">
        <v>217.2</v>
      </c>
      <c r="M38" s="7">
        <v>2925730.6</v>
      </c>
      <c r="N38" s="7">
        <v>-323029.8954398692</v>
      </c>
      <c r="O38" s="7">
        <f t="shared" si="1"/>
        <v>2602700.7000000002</v>
      </c>
      <c r="P38" s="7">
        <v>1033386.72</v>
      </c>
      <c r="Q38" s="7">
        <v>18334.34</v>
      </c>
      <c r="R38" s="7">
        <f t="shared" si="2"/>
        <v>1550979.64</v>
      </c>
      <c r="S38" s="7">
        <v>0</v>
      </c>
      <c r="T38" s="14">
        <v>11982.962634466498</v>
      </c>
      <c r="U38" s="1">
        <f t="shared" si="4"/>
        <v>-2.4000000000000057</v>
      </c>
      <c r="V38" s="7">
        <f t="shared" si="4"/>
        <v>-6332.8499999996275</v>
      </c>
      <c r="W38" s="7">
        <f t="shared" si="4"/>
        <v>2390.1423758144956</v>
      </c>
      <c r="X38" s="7">
        <f t="shared" si="3"/>
        <v>-3942.712184316013</v>
      </c>
      <c r="Y38" s="7">
        <f t="shared" si="3"/>
        <v>235356.82999999996</v>
      </c>
      <c r="Z38" s="7">
        <f t="shared" si="3"/>
        <v>-658.15000000000146</v>
      </c>
      <c r="AA38" s="7">
        <f t="shared" si="3"/>
        <v>-238641.39218431618</v>
      </c>
      <c r="AB38" s="7">
        <f t="shared" si="3"/>
        <v>0</v>
      </c>
      <c r="AC38" s="14">
        <f t="shared" si="3"/>
        <v>113.00174109529326</v>
      </c>
    </row>
    <row r="39" spans="1:29" x14ac:dyDescent="0.25">
      <c r="A39" s="7" t="s">
        <v>64</v>
      </c>
      <c r="B39" s="7" t="s">
        <v>66</v>
      </c>
      <c r="C39" s="1">
        <v>274.09999999999997</v>
      </c>
      <c r="D39" s="7">
        <v>3263297.48</v>
      </c>
      <c r="E39" s="7">
        <v>-362182.60875133023</v>
      </c>
      <c r="F39" s="7">
        <v>2901114.8712486699</v>
      </c>
      <c r="G39" s="7">
        <v>1660640.34</v>
      </c>
      <c r="H39" s="7">
        <v>117987.53</v>
      </c>
      <c r="I39" s="7">
        <v>1122487.0012486698</v>
      </c>
      <c r="J39" s="7">
        <v>0</v>
      </c>
      <c r="K39" s="14">
        <v>10584.147651399746</v>
      </c>
      <c r="L39" s="1">
        <v>280</v>
      </c>
      <c r="M39" s="7">
        <v>3333413.9299999997</v>
      </c>
      <c r="N39" s="7">
        <v>-368042.20910349826</v>
      </c>
      <c r="O39" s="7">
        <f t="shared" si="1"/>
        <v>2965371.72</v>
      </c>
      <c r="P39" s="7">
        <v>1725801.42</v>
      </c>
      <c r="Q39" s="7">
        <v>115865.67</v>
      </c>
      <c r="R39" s="7">
        <f t="shared" si="2"/>
        <v>1123704.6299999999</v>
      </c>
      <c r="S39" s="7">
        <v>0</v>
      </c>
      <c r="T39" s="14">
        <v>10590.608323190534</v>
      </c>
      <c r="U39" s="1">
        <f t="shared" si="4"/>
        <v>5.9000000000000341</v>
      </c>
      <c r="V39" s="7">
        <f t="shared" si="4"/>
        <v>70116.449999999721</v>
      </c>
      <c r="W39" s="7">
        <f t="shared" si="4"/>
        <v>-5859.600352168025</v>
      </c>
      <c r="X39" s="7">
        <f t="shared" si="3"/>
        <v>64256.848751330283</v>
      </c>
      <c r="Y39" s="7">
        <f t="shared" si="3"/>
        <v>65161.079999999842</v>
      </c>
      <c r="Z39" s="7">
        <f t="shared" si="3"/>
        <v>-2121.8600000000006</v>
      </c>
      <c r="AA39" s="7">
        <f t="shared" si="3"/>
        <v>1217.6287513300776</v>
      </c>
      <c r="AB39" s="7">
        <f t="shared" si="3"/>
        <v>0</v>
      </c>
      <c r="AC39" s="14">
        <f t="shared" si="3"/>
        <v>6.460671790788183</v>
      </c>
    </row>
    <row r="40" spans="1:29" x14ac:dyDescent="0.25">
      <c r="A40" s="7" t="s">
        <v>67</v>
      </c>
      <c r="B40" s="7" t="s">
        <v>67</v>
      </c>
      <c r="C40" s="1">
        <v>450.2</v>
      </c>
      <c r="D40" s="7">
        <v>4349857.6399999997</v>
      </c>
      <c r="E40" s="7">
        <v>-482776.33204071375</v>
      </c>
      <c r="F40" s="7">
        <v>3867081.307959286</v>
      </c>
      <c r="G40" s="7">
        <v>699098.97</v>
      </c>
      <c r="H40" s="7">
        <v>85755.87</v>
      </c>
      <c r="I40" s="7">
        <v>3082226.4679592857</v>
      </c>
      <c r="J40" s="7">
        <v>0</v>
      </c>
      <c r="K40" s="14">
        <v>8589.6963748540347</v>
      </c>
      <c r="L40" s="1">
        <v>449.5</v>
      </c>
      <c r="M40" s="7">
        <v>4274969.66</v>
      </c>
      <c r="N40" s="7">
        <v>-471999.37078226317</v>
      </c>
      <c r="O40" s="7">
        <f t="shared" si="1"/>
        <v>3802970.29</v>
      </c>
      <c r="P40" s="7">
        <v>736588.54</v>
      </c>
      <c r="Q40" s="7">
        <v>83015.98</v>
      </c>
      <c r="R40" s="7">
        <f t="shared" si="2"/>
        <v>2983365.77</v>
      </c>
      <c r="S40" s="7">
        <v>0</v>
      </c>
      <c r="T40" s="14">
        <v>8460.4416153091533</v>
      </c>
      <c r="U40" s="1">
        <f t="shared" si="4"/>
        <v>-0.69999999999998863</v>
      </c>
      <c r="V40" s="7">
        <f t="shared" si="4"/>
        <v>-74887.979999999516</v>
      </c>
      <c r="W40" s="7">
        <f t="shared" si="4"/>
        <v>10776.961258450581</v>
      </c>
      <c r="X40" s="7">
        <f t="shared" si="3"/>
        <v>-64111.017959285993</v>
      </c>
      <c r="Y40" s="7">
        <f t="shared" si="3"/>
        <v>37489.570000000065</v>
      </c>
      <c r="Z40" s="7">
        <f t="shared" si="3"/>
        <v>-2739.8899999999994</v>
      </c>
      <c r="AA40" s="7">
        <f t="shared" si="3"/>
        <v>-98860.697959285695</v>
      </c>
      <c r="AB40" s="7">
        <f t="shared" si="3"/>
        <v>0</v>
      </c>
      <c r="AC40" s="14">
        <f t="shared" si="3"/>
        <v>-129.25475954488138</v>
      </c>
    </row>
    <row r="41" spans="1:29" x14ac:dyDescent="0.25">
      <c r="A41" s="7" t="s">
        <v>68</v>
      </c>
      <c r="B41" s="7" t="s">
        <v>69</v>
      </c>
      <c r="C41" s="1">
        <v>352.9</v>
      </c>
      <c r="D41" s="7">
        <v>3829067.53</v>
      </c>
      <c r="E41" s="7">
        <v>-424975.55788276228</v>
      </c>
      <c r="F41" s="7">
        <v>3404091.9721172377</v>
      </c>
      <c r="G41" s="7">
        <v>2213855.9300000002</v>
      </c>
      <c r="H41" s="7">
        <v>312925.46999999997</v>
      </c>
      <c r="I41" s="7">
        <v>877310.57211723761</v>
      </c>
      <c r="J41" s="7">
        <v>0</v>
      </c>
      <c r="K41" s="14">
        <v>9646.0526271386734</v>
      </c>
      <c r="L41" s="1">
        <v>361.2</v>
      </c>
      <c r="M41" s="7">
        <v>3892046.54</v>
      </c>
      <c r="N41" s="7">
        <v>-429720.8317345776</v>
      </c>
      <c r="O41" s="7">
        <f t="shared" si="1"/>
        <v>3462325.71</v>
      </c>
      <c r="P41" s="7">
        <v>2207520.31</v>
      </c>
      <c r="Q41" s="7">
        <v>306698.53999999998</v>
      </c>
      <c r="R41" s="7">
        <f t="shared" si="2"/>
        <v>948106.86</v>
      </c>
      <c r="S41" s="7">
        <v>0</v>
      </c>
      <c r="T41" s="14">
        <v>9585.6148528531066</v>
      </c>
      <c r="U41" s="1">
        <f t="shared" si="4"/>
        <v>8.3000000000000114</v>
      </c>
      <c r="V41" s="7">
        <f t="shared" si="4"/>
        <v>62979.010000000242</v>
      </c>
      <c r="W41" s="7">
        <f t="shared" si="4"/>
        <v>-4745.2738518153201</v>
      </c>
      <c r="X41" s="7">
        <f t="shared" si="3"/>
        <v>58233.737882762216</v>
      </c>
      <c r="Y41" s="7">
        <f t="shared" si="3"/>
        <v>-6335.6200000001118</v>
      </c>
      <c r="Z41" s="7">
        <f t="shared" si="3"/>
        <v>-6226.929999999993</v>
      </c>
      <c r="AA41" s="7">
        <f t="shared" si="3"/>
        <v>70796.287882762379</v>
      </c>
      <c r="AB41" s="7">
        <f t="shared" si="3"/>
        <v>0</v>
      </c>
      <c r="AC41" s="14">
        <f t="shared" si="3"/>
        <v>-60.437774285566775</v>
      </c>
    </row>
    <row r="42" spans="1:29" x14ac:dyDescent="0.25">
      <c r="A42" s="7" t="s">
        <v>70</v>
      </c>
      <c r="B42" s="7" t="s">
        <v>70</v>
      </c>
      <c r="C42" s="1">
        <v>4690.7</v>
      </c>
      <c r="D42" s="7">
        <v>39258706.289999999</v>
      </c>
      <c r="E42" s="7">
        <v>-4357194.1410362795</v>
      </c>
      <c r="F42" s="7">
        <v>34901512.14896372</v>
      </c>
      <c r="G42" s="7">
        <v>8784416.5</v>
      </c>
      <c r="H42" s="7">
        <v>1211187.58</v>
      </c>
      <c r="I42" s="7">
        <v>24905908.068963721</v>
      </c>
      <c r="J42" s="7">
        <v>0</v>
      </c>
      <c r="K42" s="14">
        <v>7440.5764915606887</v>
      </c>
      <c r="L42" s="1">
        <v>4705.2000000000007</v>
      </c>
      <c r="M42" s="7">
        <v>39361716.280000001</v>
      </c>
      <c r="N42" s="7">
        <v>-4345926.8239742229</v>
      </c>
      <c r="O42" s="7">
        <f t="shared" si="1"/>
        <v>35015789.460000001</v>
      </c>
      <c r="P42" s="7">
        <v>7852081.1399999997</v>
      </c>
      <c r="Q42" s="7">
        <v>1208186.42</v>
      </c>
      <c r="R42" s="7">
        <f t="shared" si="2"/>
        <v>25955521.899999999</v>
      </c>
      <c r="S42" s="7">
        <v>0</v>
      </c>
      <c r="T42" s="14">
        <v>7441.9308505114413</v>
      </c>
      <c r="U42" s="1">
        <f t="shared" si="4"/>
        <v>14.500000000000909</v>
      </c>
      <c r="V42" s="7">
        <f t="shared" si="4"/>
        <v>103009.99000000209</v>
      </c>
      <c r="W42" s="7">
        <f t="shared" si="4"/>
        <v>11267.317062056623</v>
      </c>
      <c r="X42" s="7">
        <f t="shared" si="3"/>
        <v>114277.31103628129</v>
      </c>
      <c r="Y42" s="7">
        <f t="shared" si="3"/>
        <v>-932335.36000000034</v>
      </c>
      <c r="Z42" s="7">
        <f t="shared" si="3"/>
        <v>-3001.160000000149</v>
      </c>
      <c r="AA42" s="7">
        <f t="shared" si="3"/>
        <v>1049613.8310362771</v>
      </c>
      <c r="AB42" s="7">
        <f t="shared" si="3"/>
        <v>0</v>
      </c>
      <c r="AC42" s="14">
        <f t="shared" si="3"/>
        <v>1.3543589507526121</v>
      </c>
    </row>
    <row r="43" spans="1:29" x14ac:dyDescent="0.25">
      <c r="A43" s="7" t="s">
        <v>71</v>
      </c>
      <c r="B43" s="7" t="s">
        <v>71</v>
      </c>
      <c r="C43" s="1">
        <v>86957.4</v>
      </c>
      <c r="D43" s="7">
        <v>776563912.23000002</v>
      </c>
      <c r="E43" s="7">
        <v>-86188263.655816153</v>
      </c>
      <c r="F43" s="7">
        <v>690375648.57418382</v>
      </c>
      <c r="G43" s="7">
        <v>393066169.61000001</v>
      </c>
      <c r="H43" s="7">
        <v>22922090.440000001</v>
      </c>
      <c r="I43" s="7">
        <v>274387388.52418381</v>
      </c>
      <c r="J43" s="7">
        <v>0</v>
      </c>
      <c r="K43" s="14">
        <v>7939.2397722814148</v>
      </c>
      <c r="L43" s="1">
        <v>87117.9</v>
      </c>
      <c r="M43" s="7">
        <v>776068934.45999992</v>
      </c>
      <c r="N43" s="7">
        <v>-85685765.72044757</v>
      </c>
      <c r="O43" s="7">
        <f t="shared" si="1"/>
        <v>690383168.74000001</v>
      </c>
      <c r="P43" s="7">
        <v>423384220.31</v>
      </c>
      <c r="Q43" s="7">
        <v>23173416.98</v>
      </c>
      <c r="R43" s="7">
        <f t="shared" si="2"/>
        <v>243825531.44999999</v>
      </c>
      <c r="S43" s="7">
        <v>0</v>
      </c>
      <c r="T43" s="14">
        <v>7924.6956714150765</v>
      </c>
      <c r="U43" s="1">
        <f t="shared" si="4"/>
        <v>160.5</v>
      </c>
      <c r="V43" s="7">
        <f t="shared" si="4"/>
        <v>-494977.77000010014</v>
      </c>
      <c r="W43" s="7">
        <f t="shared" si="4"/>
        <v>502497.93536858261</v>
      </c>
      <c r="X43" s="7">
        <f t="shared" si="3"/>
        <v>7520.1658161878586</v>
      </c>
      <c r="Y43" s="7">
        <f t="shared" si="3"/>
        <v>30318050.699999988</v>
      </c>
      <c r="Z43" s="7">
        <f t="shared" si="3"/>
        <v>251326.53999999911</v>
      </c>
      <c r="AA43" s="7">
        <f t="shared" si="3"/>
        <v>-30561857.074183822</v>
      </c>
      <c r="AB43" s="7">
        <f t="shared" si="3"/>
        <v>0</v>
      </c>
      <c r="AC43" s="14">
        <f t="shared" si="3"/>
        <v>-14.54410086633834</v>
      </c>
    </row>
    <row r="44" spans="1:29" x14ac:dyDescent="0.25">
      <c r="A44" s="7" t="s">
        <v>72</v>
      </c>
      <c r="B44" s="7" t="s">
        <v>72</v>
      </c>
      <c r="C44" s="1">
        <v>252.6</v>
      </c>
      <c r="D44" s="7">
        <v>3257317.09</v>
      </c>
      <c r="E44" s="7">
        <v>-361518.86501824268</v>
      </c>
      <c r="F44" s="7">
        <v>2895798.2249817573</v>
      </c>
      <c r="G44" s="7">
        <v>2400782.33</v>
      </c>
      <c r="H44" s="7">
        <v>95314.01</v>
      </c>
      <c r="I44" s="7">
        <v>399701.88498175726</v>
      </c>
      <c r="J44" s="7">
        <v>0</v>
      </c>
      <c r="K44" s="14">
        <v>11463.967636507354</v>
      </c>
      <c r="L44" s="1">
        <v>284</v>
      </c>
      <c r="M44" s="7">
        <v>3240854.81</v>
      </c>
      <c r="N44" s="7">
        <v>-357822.75730038073</v>
      </c>
      <c r="O44" s="7">
        <f t="shared" si="1"/>
        <v>2883032.05</v>
      </c>
      <c r="P44" s="7">
        <v>2160230.9300000002</v>
      </c>
      <c r="Q44" s="7">
        <v>85882.44</v>
      </c>
      <c r="R44" s="7">
        <f t="shared" si="2"/>
        <v>636918.68000000005</v>
      </c>
      <c r="S44" s="7">
        <v>0</v>
      </c>
      <c r="T44" s="14">
        <v>10151.516552478455</v>
      </c>
      <c r="U44" s="1">
        <f t="shared" si="4"/>
        <v>31.400000000000006</v>
      </c>
      <c r="V44" s="7">
        <f t="shared" si="4"/>
        <v>-16462.279999999795</v>
      </c>
      <c r="W44" s="7">
        <f t="shared" si="4"/>
        <v>3696.1077178619453</v>
      </c>
      <c r="X44" s="7">
        <f t="shared" si="3"/>
        <v>-12766.174981757533</v>
      </c>
      <c r="Y44" s="7">
        <f t="shared" si="3"/>
        <v>-240551.39999999991</v>
      </c>
      <c r="Z44" s="7">
        <f t="shared" si="3"/>
        <v>-9431.5699999999924</v>
      </c>
      <c r="AA44" s="7">
        <f t="shared" si="3"/>
        <v>237216.79501824279</v>
      </c>
      <c r="AB44" s="7">
        <f t="shared" si="3"/>
        <v>0</v>
      </c>
      <c r="AC44" s="14">
        <f t="shared" si="3"/>
        <v>-1312.4510840288985</v>
      </c>
    </row>
    <row r="45" spans="1:29" x14ac:dyDescent="0.25">
      <c r="A45" s="7" t="s">
        <v>73</v>
      </c>
      <c r="B45" s="7" t="s">
        <v>73</v>
      </c>
      <c r="C45" s="1">
        <v>64961.5</v>
      </c>
      <c r="D45" s="7">
        <v>539899296.50999999</v>
      </c>
      <c r="E45" s="7">
        <v>-59921639.651742615</v>
      </c>
      <c r="F45" s="7">
        <v>479977656.85825735</v>
      </c>
      <c r="G45" s="7">
        <v>154596370.44</v>
      </c>
      <c r="H45" s="7">
        <v>13904621.49</v>
      </c>
      <c r="I45" s="7">
        <v>311476664.92825735</v>
      </c>
      <c r="J45" s="7">
        <v>0</v>
      </c>
      <c r="K45" s="14">
        <v>7388.6479970175778</v>
      </c>
      <c r="L45" s="1">
        <v>64504.3</v>
      </c>
      <c r="M45" s="7">
        <v>536296975.74000001</v>
      </c>
      <c r="N45" s="7">
        <v>-59212545.405927084</v>
      </c>
      <c r="O45" s="7">
        <f t="shared" si="1"/>
        <v>477084430.32999998</v>
      </c>
      <c r="P45" s="7">
        <v>162307453.69</v>
      </c>
      <c r="Q45" s="7">
        <v>14889161.34</v>
      </c>
      <c r="R45" s="7">
        <f t="shared" si="2"/>
        <v>299887815.30000001</v>
      </c>
      <c r="S45" s="7">
        <v>0</v>
      </c>
      <c r="T45" s="14">
        <v>7396.1612890734414</v>
      </c>
      <c r="U45" s="1">
        <f t="shared" si="4"/>
        <v>-457.19999999999709</v>
      </c>
      <c r="V45" s="7">
        <f t="shared" si="4"/>
        <v>-3602320.7699999809</v>
      </c>
      <c r="W45" s="7">
        <f t="shared" si="4"/>
        <v>709094.24581553042</v>
      </c>
      <c r="X45" s="7">
        <f t="shared" si="3"/>
        <v>-2893226.52825737</v>
      </c>
      <c r="Y45" s="7">
        <f t="shared" si="3"/>
        <v>7711083.25</v>
      </c>
      <c r="Z45" s="7">
        <f t="shared" si="3"/>
        <v>984539.84999999963</v>
      </c>
      <c r="AA45" s="7">
        <f t="shared" si="3"/>
        <v>-11588849.628257334</v>
      </c>
      <c r="AB45" s="7">
        <f t="shared" si="3"/>
        <v>0</v>
      </c>
      <c r="AC45" s="14">
        <f t="shared" si="3"/>
        <v>7.5132920558635305</v>
      </c>
    </row>
    <row r="46" spans="1:29" x14ac:dyDescent="0.25">
      <c r="A46" s="7" t="s">
        <v>74</v>
      </c>
      <c r="B46" s="7" t="s">
        <v>74</v>
      </c>
      <c r="C46" s="1">
        <v>6997.1</v>
      </c>
      <c r="D46" s="7">
        <v>62653535.409999996</v>
      </c>
      <c r="E46" s="7">
        <v>-6953708.9527883437</v>
      </c>
      <c r="F46" s="7">
        <v>55699826.457211651</v>
      </c>
      <c r="G46" s="7">
        <v>32223435.600000001</v>
      </c>
      <c r="H46" s="7">
        <v>1781870.21</v>
      </c>
      <c r="I46" s="7">
        <v>21694520.647211649</v>
      </c>
      <c r="J46" s="7">
        <v>0</v>
      </c>
      <c r="K46" s="14">
        <v>7960.4159519246041</v>
      </c>
      <c r="L46" s="1">
        <v>6894.5</v>
      </c>
      <c r="M46" s="7">
        <v>61575335.579999998</v>
      </c>
      <c r="N46" s="7">
        <v>-6798532.3782313578</v>
      </c>
      <c r="O46" s="7">
        <f t="shared" si="1"/>
        <v>54776803.200000003</v>
      </c>
      <c r="P46" s="7">
        <v>33700794.18</v>
      </c>
      <c r="Q46" s="7">
        <v>1594763.94</v>
      </c>
      <c r="R46" s="7">
        <f t="shared" si="2"/>
        <v>19481245.079999998</v>
      </c>
      <c r="S46" s="7">
        <v>0</v>
      </c>
      <c r="T46" s="14">
        <v>7944.9963765359989</v>
      </c>
      <c r="U46" s="1">
        <f t="shared" si="4"/>
        <v>-102.60000000000036</v>
      </c>
      <c r="V46" s="7">
        <f t="shared" si="4"/>
        <v>-1078199.8299999982</v>
      </c>
      <c r="W46" s="7">
        <f t="shared" si="4"/>
        <v>155176.57455698587</v>
      </c>
      <c r="X46" s="7">
        <f t="shared" si="3"/>
        <v>-923023.25721164793</v>
      </c>
      <c r="Y46" s="7">
        <f t="shared" si="3"/>
        <v>1477358.5799999982</v>
      </c>
      <c r="Z46" s="7">
        <f t="shared" si="3"/>
        <v>-187106.27000000002</v>
      </c>
      <c r="AA46" s="7">
        <f t="shared" si="3"/>
        <v>-2213275.5672116503</v>
      </c>
      <c r="AB46" s="7">
        <f t="shared" si="3"/>
        <v>0</v>
      </c>
      <c r="AC46" s="14">
        <f t="shared" si="3"/>
        <v>-15.419575388605153</v>
      </c>
    </row>
    <row r="47" spans="1:29" x14ac:dyDescent="0.25">
      <c r="A47" s="7" t="s">
        <v>75</v>
      </c>
      <c r="B47" s="7" t="s">
        <v>76</v>
      </c>
      <c r="C47" s="1">
        <v>2420.3000000000002</v>
      </c>
      <c r="D47" s="7">
        <v>20526952.09</v>
      </c>
      <c r="E47" s="7">
        <v>-2278218.6126867509</v>
      </c>
      <c r="F47" s="7">
        <v>18248733.47731325</v>
      </c>
      <c r="G47" s="7">
        <v>5551962.4800000004</v>
      </c>
      <c r="H47" s="7">
        <v>790139.09</v>
      </c>
      <c r="I47" s="7">
        <v>11906631.90731325</v>
      </c>
      <c r="J47" s="7">
        <v>0</v>
      </c>
      <c r="K47" s="14">
        <v>7539.8642636504765</v>
      </c>
      <c r="L47" s="1">
        <v>2337.1999999999998</v>
      </c>
      <c r="M47" s="7">
        <v>19850863.09</v>
      </c>
      <c r="N47" s="7">
        <v>-2191733.6573483078</v>
      </c>
      <c r="O47" s="7">
        <f t="shared" si="1"/>
        <v>17659129.43</v>
      </c>
      <c r="P47" s="7">
        <v>5588123.1500000004</v>
      </c>
      <c r="Q47" s="7">
        <v>852455.28</v>
      </c>
      <c r="R47" s="7">
        <f t="shared" si="2"/>
        <v>11218551</v>
      </c>
      <c r="S47" s="7">
        <v>0</v>
      </c>
      <c r="T47" s="14">
        <v>7555.67394858853</v>
      </c>
      <c r="U47" s="1">
        <f t="shared" si="4"/>
        <v>-83.100000000000364</v>
      </c>
      <c r="V47" s="7">
        <f t="shared" si="4"/>
        <v>-676089</v>
      </c>
      <c r="W47" s="7">
        <f t="shared" si="4"/>
        <v>86484.955338443164</v>
      </c>
      <c r="X47" s="7">
        <f t="shared" si="3"/>
        <v>-589604.0473132506</v>
      </c>
      <c r="Y47" s="7">
        <f t="shared" si="3"/>
        <v>36160.669999999925</v>
      </c>
      <c r="Z47" s="7">
        <f t="shared" si="3"/>
        <v>62316.190000000061</v>
      </c>
      <c r="AA47" s="7">
        <f t="shared" si="3"/>
        <v>-688080.90731325001</v>
      </c>
      <c r="AB47" s="7">
        <f t="shared" si="3"/>
        <v>0</v>
      </c>
      <c r="AC47" s="14">
        <f t="shared" si="3"/>
        <v>15.809684938053579</v>
      </c>
    </row>
    <row r="48" spans="1:29" x14ac:dyDescent="0.25">
      <c r="A48" s="7" t="s">
        <v>75</v>
      </c>
      <c r="B48" s="7" t="s">
        <v>77</v>
      </c>
      <c r="C48" s="1">
        <v>266.7</v>
      </c>
      <c r="D48" s="7">
        <v>3352144.55</v>
      </c>
      <c r="E48" s="7">
        <v>-372043.45159196266</v>
      </c>
      <c r="F48" s="7">
        <v>2980101.0984080373</v>
      </c>
      <c r="G48" s="7">
        <v>637262.18000000005</v>
      </c>
      <c r="H48" s="7">
        <v>99910.22</v>
      </c>
      <c r="I48" s="7">
        <v>2242928.698408037</v>
      </c>
      <c r="J48" s="7">
        <v>0</v>
      </c>
      <c r="K48" s="14">
        <v>11173.982371233737</v>
      </c>
      <c r="L48" s="1">
        <v>263.5</v>
      </c>
      <c r="M48" s="7">
        <v>3336098.7</v>
      </c>
      <c r="N48" s="7">
        <v>-368338.63454074808</v>
      </c>
      <c r="O48" s="7">
        <f t="shared" si="1"/>
        <v>2967760.07</v>
      </c>
      <c r="P48" s="7">
        <v>733361.19</v>
      </c>
      <c r="Q48" s="7">
        <v>106291.01</v>
      </c>
      <c r="R48" s="7">
        <f t="shared" si="2"/>
        <v>2128107.87</v>
      </c>
      <c r="S48" s="7">
        <v>0</v>
      </c>
      <c r="T48" s="14">
        <v>11262.841267310259</v>
      </c>
      <c r="U48" s="1">
        <f t="shared" si="4"/>
        <v>-3.1999999999999886</v>
      </c>
      <c r="V48" s="7">
        <f t="shared" si="4"/>
        <v>-16045.849999999627</v>
      </c>
      <c r="W48" s="7">
        <f t="shared" si="4"/>
        <v>3704.8170512145734</v>
      </c>
      <c r="X48" s="7">
        <f t="shared" si="3"/>
        <v>-12341.028408037499</v>
      </c>
      <c r="Y48" s="7">
        <f t="shared" si="3"/>
        <v>96099.009999999893</v>
      </c>
      <c r="Z48" s="7">
        <f t="shared" si="3"/>
        <v>6380.7899999999936</v>
      </c>
      <c r="AA48" s="7">
        <f t="shared" si="3"/>
        <v>-114820.82840803685</v>
      </c>
      <c r="AB48" s="7">
        <f t="shared" si="3"/>
        <v>0</v>
      </c>
      <c r="AC48" s="14">
        <f t="shared" si="3"/>
        <v>88.858896076522797</v>
      </c>
    </row>
    <row r="49" spans="1:29" x14ac:dyDescent="0.25">
      <c r="A49" s="7" t="s">
        <v>75</v>
      </c>
      <c r="B49" s="7" t="s">
        <v>78</v>
      </c>
      <c r="C49" s="1">
        <v>282.39999999999998</v>
      </c>
      <c r="D49" s="7">
        <v>3438909.72</v>
      </c>
      <c r="E49" s="7">
        <v>-381673.23122803582</v>
      </c>
      <c r="F49" s="7">
        <v>3057236.4887719643</v>
      </c>
      <c r="G49" s="7">
        <v>445144.72</v>
      </c>
      <c r="H49" s="7">
        <v>65795.14</v>
      </c>
      <c r="I49" s="7">
        <v>2546296.628771964</v>
      </c>
      <c r="J49" s="7">
        <v>0</v>
      </c>
      <c r="K49" s="14">
        <v>10825.908246359648</v>
      </c>
      <c r="L49" s="1">
        <v>302.10000000000002</v>
      </c>
      <c r="M49" s="7">
        <v>3609067.4</v>
      </c>
      <c r="N49" s="7">
        <v>-398477.10683185956</v>
      </c>
      <c r="O49" s="7">
        <f t="shared" si="1"/>
        <v>3210590.29</v>
      </c>
      <c r="P49" s="7">
        <v>444890.66</v>
      </c>
      <c r="Q49" s="7">
        <v>69394.3</v>
      </c>
      <c r="R49" s="7">
        <f t="shared" si="2"/>
        <v>2696305.33</v>
      </c>
      <c r="S49" s="7">
        <v>0</v>
      </c>
      <c r="T49" s="14">
        <v>10627.56963848703</v>
      </c>
      <c r="U49" s="1">
        <f t="shared" si="4"/>
        <v>19.700000000000045</v>
      </c>
      <c r="V49" s="7">
        <f t="shared" si="4"/>
        <v>170157.6799999997</v>
      </c>
      <c r="W49" s="7">
        <f t="shared" si="4"/>
        <v>-16803.875603823748</v>
      </c>
      <c r="X49" s="7">
        <f t="shared" si="3"/>
        <v>153353.80122803571</v>
      </c>
      <c r="Y49" s="7">
        <f t="shared" si="3"/>
        <v>-254.05999999999767</v>
      </c>
      <c r="Z49" s="7">
        <f t="shared" si="3"/>
        <v>3599.1600000000035</v>
      </c>
      <c r="AA49" s="7">
        <f t="shared" si="3"/>
        <v>150008.70122803608</v>
      </c>
      <c r="AB49" s="7">
        <f t="shared" si="3"/>
        <v>0</v>
      </c>
      <c r="AC49" s="14">
        <f t="shared" si="3"/>
        <v>-198.33860787261801</v>
      </c>
    </row>
    <row r="50" spans="1:29" x14ac:dyDescent="0.25">
      <c r="A50" s="7" t="s">
        <v>75</v>
      </c>
      <c r="B50" s="7" t="s">
        <v>75</v>
      </c>
      <c r="C50" s="1">
        <v>206.6</v>
      </c>
      <c r="D50" s="7">
        <v>2901546.9000000004</v>
      </c>
      <c r="E50" s="7">
        <v>-322033.1067262477</v>
      </c>
      <c r="F50" s="7">
        <v>2579513.7932737526</v>
      </c>
      <c r="G50" s="7">
        <v>430674.9</v>
      </c>
      <c r="H50" s="7">
        <v>69664.37</v>
      </c>
      <c r="I50" s="7">
        <v>2079174.5232737525</v>
      </c>
      <c r="J50" s="7">
        <v>0</v>
      </c>
      <c r="K50" s="14">
        <v>12485.545950018164</v>
      </c>
      <c r="L50" s="1">
        <v>211.9</v>
      </c>
      <c r="M50" s="7">
        <v>2952238.9000000004</v>
      </c>
      <c r="N50" s="7">
        <v>-325956.6766606996</v>
      </c>
      <c r="O50" s="7">
        <f t="shared" si="1"/>
        <v>2626282.2200000002</v>
      </c>
      <c r="P50" s="7">
        <v>437509.13</v>
      </c>
      <c r="Q50" s="7">
        <v>72674.53</v>
      </c>
      <c r="R50" s="7">
        <f t="shared" si="2"/>
        <v>2116098.56</v>
      </c>
      <c r="S50" s="7">
        <v>0</v>
      </c>
      <c r="T50" s="14">
        <v>12393.964095933899</v>
      </c>
      <c r="U50" s="1">
        <f t="shared" si="4"/>
        <v>5.3000000000000114</v>
      </c>
      <c r="V50" s="7">
        <f t="shared" si="4"/>
        <v>50692</v>
      </c>
      <c r="W50" s="7">
        <f t="shared" si="4"/>
        <v>-3923.5699344518944</v>
      </c>
      <c r="X50" s="7">
        <f t="shared" si="3"/>
        <v>46768.42672624765</v>
      </c>
      <c r="Y50" s="7">
        <f t="shared" si="3"/>
        <v>6834.2299999999814</v>
      </c>
      <c r="Z50" s="7">
        <f t="shared" si="3"/>
        <v>3010.1600000000035</v>
      </c>
      <c r="AA50" s="7">
        <f t="shared" si="3"/>
        <v>36924.036726247519</v>
      </c>
      <c r="AB50" s="7">
        <f t="shared" si="3"/>
        <v>0</v>
      </c>
      <c r="AC50" s="14">
        <f t="shared" si="3"/>
        <v>-91.581854084264705</v>
      </c>
    </row>
    <row r="51" spans="1:29" x14ac:dyDescent="0.25">
      <c r="A51" s="7" t="s">
        <v>75</v>
      </c>
      <c r="B51" s="7" t="s">
        <v>79</v>
      </c>
      <c r="C51" s="1">
        <v>50</v>
      </c>
      <c r="D51" s="7">
        <v>901398.20000000007</v>
      </c>
      <c r="E51" s="7">
        <v>-100043.20893225871</v>
      </c>
      <c r="F51" s="7">
        <v>801354.9910677413</v>
      </c>
      <c r="G51" s="7">
        <v>260978.46</v>
      </c>
      <c r="H51" s="7">
        <v>43038.1</v>
      </c>
      <c r="I51" s="7">
        <v>497338.43106774136</v>
      </c>
      <c r="J51" s="7">
        <v>0</v>
      </c>
      <c r="K51" s="14">
        <v>16027.099821354826</v>
      </c>
      <c r="L51" s="1">
        <v>50</v>
      </c>
      <c r="M51" s="7">
        <v>913155.55999999994</v>
      </c>
      <c r="N51" s="7">
        <v>-100821.49910423577</v>
      </c>
      <c r="O51" s="7">
        <f t="shared" si="1"/>
        <v>812334.06</v>
      </c>
      <c r="P51" s="7">
        <v>278101.24</v>
      </c>
      <c r="Q51" s="7">
        <v>45903.81</v>
      </c>
      <c r="R51" s="7">
        <f t="shared" si="2"/>
        <v>488329.01</v>
      </c>
      <c r="S51" s="7">
        <v>0</v>
      </c>
      <c r="T51" s="14">
        <v>16246.673600173259</v>
      </c>
      <c r="U51" s="1">
        <f t="shared" si="4"/>
        <v>0</v>
      </c>
      <c r="V51" s="7">
        <f t="shared" si="4"/>
        <v>11757.35999999987</v>
      </c>
      <c r="W51" s="7">
        <f t="shared" si="4"/>
        <v>-778.2901719770598</v>
      </c>
      <c r="X51" s="7">
        <f t="shared" si="3"/>
        <v>10979.068932258757</v>
      </c>
      <c r="Y51" s="7">
        <f t="shared" si="3"/>
        <v>17122.78</v>
      </c>
      <c r="Z51" s="7">
        <f t="shared" si="3"/>
        <v>2865.7099999999991</v>
      </c>
      <c r="AA51" s="7">
        <f t="shared" si="3"/>
        <v>-9009.4210677413503</v>
      </c>
      <c r="AB51" s="7">
        <f t="shared" si="3"/>
        <v>0</v>
      </c>
      <c r="AC51" s="14">
        <f t="shared" si="3"/>
        <v>219.5737788184324</v>
      </c>
    </row>
    <row r="52" spans="1:29" x14ac:dyDescent="0.25">
      <c r="A52" s="7" t="s">
        <v>80</v>
      </c>
      <c r="B52" s="7" t="s">
        <v>81</v>
      </c>
      <c r="C52" s="1">
        <v>512.20000000000005</v>
      </c>
      <c r="D52" s="7">
        <v>5035085.2799999993</v>
      </c>
      <c r="E52" s="7">
        <v>-558827.48452213488</v>
      </c>
      <c r="F52" s="7">
        <v>4476257.7954778643</v>
      </c>
      <c r="G52" s="7">
        <v>839196.02</v>
      </c>
      <c r="H52" s="7">
        <v>75577.67</v>
      </c>
      <c r="I52" s="7">
        <v>3561484.1054778644</v>
      </c>
      <c r="J52" s="7">
        <v>0</v>
      </c>
      <c r="K52" s="14">
        <v>8739.2772266260527</v>
      </c>
      <c r="L52" s="1">
        <v>474.3</v>
      </c>
      <c r="M52" s="7">
        <v>4682627.3800000008</v>
      </c>
      <c r="N52" s="7">
        <v>-517008.85684596834</v>
      </c>
      <c r="O52" s="7">
        <f t="shared" si="1"/>
        <v>4165618.52</v>
      </c>
      <c r="P52" s="7">
        <v>1061058.23</v>
      </c>
      <c r="Q52" s="7">
        <v>92196.66</v>
      </c>
      <c r="R52" s="7">
        <f t="shared" si="2"/>
        <v>3012363.63</v>
      </c>
      <c r="S52" s="7">
        <v>0</v>
      </c>
      <c r="T52" s="14">
        <v>8782.6619649574059</v>
      </c>
      <c r="U52" s="1">
        <f t="shared" si="4"/>
        <v>-37.900000000000034</v>
      </c>
      <c r="V52" s="7">
        <f t="shared" si="4"/>
        <v>-352457.89999999851</v>
      </c>
      <c r="W52" s="7">
        <f t="shared" si="4"/>
        <v>41818.627676166536</v>
      </c>
      <c r="X52" s="7">
        <f t="shared" si="3"/>
        <v>-310639.27547786431</v>
      </c>
      <c r="Y52" s="7">
        <f t="shared" si="3"/>
        <v>221862.20999999996</v>
      </c>
      <c r="Z52" s="7">
        <f t="shared" si="3"/>
        <v>16618.990000000005</v>
      </c>
      <c r="AA52" s="7">
        <f t="shared" si="3"/>
        <v>-549120.4754778645</v>
      </c>
      <c r="AB52" s="7">
        <f t="shared" si="3"/>
        <v>0</v>
      </c>
      <c r="AC52" s="14">
        <f t="shared" si="3"/>
        <v>43.384738331353219</v>
      </c>
    </row>
    <row r="53" spans="1:29" x14ac:dyDescent="0.25">
      <c r="A53" s="7" t="s">
        <v>80</v>
      </c>
      <c r="B53" s="7" t="s">
        <v>82</v>
      </c>
      <c r="C53" s="1">
        <v>11588.199999999999</v>
      </c>
      <c r="D53" s="7">
        <v>102227149.89</v>
      </c>
      <c r="E53" s="7">
        <v>-11345853.713702332</v>
      </c>
      <c r="F53" s="7">
        <v>90881296.176297665</v>
      </c>
      <c r="G53" s="7">
        <v>10184085.68</v>
      </c>
      <c r="H53" s="7">
        <v>1184708.3899999999</v>
      </c>
      <c r="I53" s="7">
        <v>79512502.106297657</v>
      </c>
      <c r="J53" s="7">
        <v>0</v>
      </c>
      <c r="K53" s="14">
        <v>7842.5722870072723</v>
      </c>
      <c r="L53" s="1">
        <v>11452</v>
      </c>
      <c r="M53" s="7">
        <v>100416779.83000001</v>
      </c>
      <c r="N53" s="7">
        <v>-11087015.970948683</v>
      </c>
      <c r="O53" s="7">
        <f t="shared" si="1"/>
        <v>89329763.859999999</v>
      </c>
      <c r="P53" s="7">
        <v>10598084.880000001</v>
      </c>
      <c r="Q53" s="7">
        <v>1294054.04</v>
      </c>
      <c r="R53" s="7">
        <f t="shared" si="2"/>
        <v>77437624.939999998</v>
      </c>
      <c r="S53" s="7">
        <v>0</v>
      </c>
      <c r="T53" s="14">
        <v>7800.359934869186</v>
      </c>
      <c r="U53" s="1">
        <f t="shared" si="4"/>
        <v>-136.19999999999891</v>
      </c>
      <c r="V53" s="7">
        <f t="shared" si="4"/>
        <v>-1810370.0599999875</v>
      </c>
      <c r="W53" s="7">
        <f t="shared" si="4"/>
        <v>258837.74275364913</v>
      </c>
      <c r="X53" s="7">
        <f t="shared" si="3"/>
        <v>-1551532.3162976652</v>
      </c>
      <c r="Y53" s="7">
        <f t="shared" si="3"/>
        <v>413999.20000000112</v>
      </c>
      <c r="Z53" s="7">
        <f t="shared" si="3"/>
        <v>109345.65000000014</v>
      </c>
      <c r="AA53" s="7">
        <f t="shared" si="3"/>
        <v>-2074877.1662976593</v>
      </c>
      <c r="AB53" s="7">
        <f t="shared" si="3"/>
        <v>0</v>
      </c>
      <c r="AC53" s="14">
        <f t="shared" si="3"/>
        <v>-42.212352138086317</v>
      </c>
    </row>
    <row r="54" spans="1:29" x14ac:dyDescent="0.25">
      <c r="A54" s="7" t="s">
        <v>80</v>
      </c>
      <c r="B54" s="7" t="s">
        <v>83</v>
      </c>
      <c r="C54" s="1">
        <v>9112.0999999999985</v>
      </c>
      <c r="D54" s="7">
        <v>74606310.170000002</v>
      </c>
      <c r="E54" s="7">
        <v>-8280307.9438168472</v>
      </c>
      <c r="F54" s="7">
        <v>66326002.226183154</v>
      </c>
      <c r="G54" s="7">
        <v>7876735.2300000004</v>
      </c>
      <c r="H54" s="7">
        <v>754237.04</v>
      </c>
      <c r="I54" s="7">
        <v>57695029.956183158</v>
      </c>
      <c r="J54" s="7">
        <v>0</v>
      </c>
      <c r="K54" s="14">
        <v>7278.8931449592483</v>
      </c>
      <c r="L54" s="1">
        <v>9048.2000000000007</v>
      </c>
      <c r="M54" s="7">
        <v>74027124.444000006</v>
      </c>
      <c r="N54" s="7">
        <v>-8173334.3011347353</v>
      </c>
      <c r="O54" s="7">
        <f t="shared" si="1"/>
        <v>65853790.140000001</v>
      </c>
      <c r="P54" s="7">
        <v>7984188.3200000003</v>
      </c>
      <c r="Q54" s="7">
        <v>804806.61</v>
      </c>
      <c r="R54" s="7">
        <f t="shared" si="2"/>
        <v>57064795.210000001</v>
      </c>
      <c r="S54" s="7">
        <v>0</v>
      </c>
      <c r="T54" s="14">
        <v>7278.1060614650105</v>
      </c>
      <c r="U54" s="1">
        <f t="shared" si="4"/>
        <v>-63.899999999997817</v>
      </c>
      <c r="V54" s="7">
        <f t="shared" si="4"/>
        <v>-579185.72599999607</v>
      </c>
      <c r="W54" s="7">
        <f t="shared" si="4"/>
        <v>106973.64268211182</v>
      </c>
      <c r="X54" s="7">
        <f t="shared" si="3"/>
        <v>-472212.08618315309</v>
      </c>
      <c r="Y54" s="7">
        <f t="shared" si="3"/>
        <v>107453.08999999985</v>
      </c>
      <c r="Z54" s="7">
        <f t="shared" si="3"/>
        <v>50569.569999999949</v>
      </c>
      <c r="AA54" s="7">
        <f t="shared" si="3"/>
        <v>-630234.74618315697</v>
      </c>
      <c r="AB54" s="7">
        <f t="shared" si="3"/>
        <v>0</v>
      </c>
      <c r="AC54" s="14">
        <f t="shared" si="3"/>
        <v>-0.7870834942377769</v>
      </c>
    </row>
    <row r="55" spans="1:29" x14ac:dyDescent="0.25">
      <c r="A55" s="7" t="s">
        <v>80</v>
      </c>
      <c r="B55" s="7" t="s">
        <v>84</v>
      </c>
      <c r="C55" s="1">
        <v>7800.3</v>
      </c>
      <c r="D55" s="7">
        <v>63867062.329999998</v>
      </c>
      <c r="E55" s="7">
        <v>-7088394.2974034995</v>
      </c>
      <c r="F55" s="7">
        <v>56778668.032596499</v>
      </c>
      <c r="G55" s="7">
        <v>2895312.47</v>
      </c>
      <c r="H55" s="7">
        <v>322012.78000000003</v>
      </c>
      <c r="I55" s="7">
        <v>53561342.782596499</v>
      </c>
      <c r="J55" s="7">
        <v>0</v>
      </c>
      <c r="K55" s="14">
        <v>7279.0364514950061</v>
      </c>
      <c r="L55" s="1">
        <v>7826.5</v>
      </c>
      <c r="M55" s="7">
        <v>64031883.630000003</v>
      </c>
      <c r="N55" s="7">
        <v>-7069759.8315500319</v>
      </c>
      <c r="O55" s="7">
        <f t="shared" si="1"/>
        <v>56962123.799999997</v>
      </c>
      <c r="P55" s="7">
        <v>2928779.41</v>
      </c>
      <c r="Q55" s="7">
        <v>354929.4</v>
      </c>
      <c r="R55" s="7">
        <f t="shared" si="2"/>
        <v>53678414.990000002</v>
      </c>
      <c r="S55" s="7">
        <v>0</v>
      </c>
      <c r="T55" s="14">
        <v>7278.1060614650105</v>
      </c>
      <c r="U55" s="1">
        <f t="shared" si="4"/>
        <v>26.199999999999818</v>
      </c>
      <c r="V55" s="7">
        <f t="shared" si="4"/>
        <v>164821.30000000447</v>
      </c>
      <c r="W55" s="7">
        <f t="shared" si="4"/>
        <v>18634.465853467584</v>
      </c>
      <c r="X55" s="7">
        <f t="shared" si="3"/>
        <v>183455.76740349829</v>
      </c>
      <c r="Y55" s="7">
        <f t="shared" si="3"/>
        <v>33466.939999999944</v>
      </c>
      <c r="Z55" s="7">
        <f t="shared" si="3"/>
        <v>32916.619999999995</v>
      </c>
      <c r="AA55" s="7">
        <f t="shared" si="3"/>
        <v>117072.20740350336</v>
      </c>
      <c r="AB55" s="7">
        <f t="shared" si="3"/>
        <v>0</v>
      </c>
      <c r="AC55" s="14">
        <f t="shared" si="3"/>
        <v>-0.93039002999557852</v>
      </c>
    </row>
    <row r="56" spans="1:29" x14ac:dyDescent="0.25">
      <c r="A56" s="7" t="s">
        <v>80</v>
      </c>
      <c r="B56" s="7" t="s">
        <v>85</v>
      </c>
      <c r="C56" s="1">
        <v>29790</v>
      </c>
      <c r="D56" s="7">
        <v>254060556.58000001</v>
      </c>
      <c r="E56" s="7">
        <v>-28197342.021959744</v>
      </c>
      <c r="F56" s="7">
        <v>225863214.55804026</v>
      </c>
      <c r="G56" s="7">
        <v>58984658.07</v>
      </c>
      <c r="H56" s="7">
        <v>6878545.6699999999</v>
      </c>
      <c r="I56" s="7">
        <v>160000010.81804028</v>
      </c>
      <c r="J56" s="7">
        <v>0</v>
      </c>
      <c r="K56" s="14">
        <v>7581.8467458220966</v>
      </c>
      <c r="L56" s="1">
        <v>30132</v>
      </c>
      <c r="M56" s="7">
        <v>256152062.92000002</v>
      </c>
      <c r="N56" s="7">
        <v>-28281747.506675564</v>
      </c>
      <c r="O56" s="7">
        <f t="shared" si="1"/>
        <v>227870315.41</v>
      </c>
      <c r="P56" s="7">
        <v>59649010.840000004</v>
      </c>
      <c r="Q56" s="7">
        <v>7300888.5700000003</v>
      </c>
      <c r="R56" s="7">
        <f t="shared" si="2"/>
        <v>160920416</v>
      </c>
      <c r="S56" s="7">
        <v>0</v>
      </c>
      <c r="T56" s="14">
        <v>7562.399063106237</v>
      </c>
      <c r="U56" s="1">
        <f t="shared" si="4"/>
        <v>342</v>
      </c>
      <c r="V56" s="7">
        <f t="shared" si="4"/>
        <v>2091506.3400000036</v>
      </c>
      <c r="W56" s="7">
        <f t="shared" si="4"/>
        <v>-84405.484715819359</v>
      </c>
      <c r="X56" s="7">
        <f t="shared" si="3"/>
        <v>2007100.8519597352</v>
      </c>
      <c r="Y56" s="7">
        <f t="shared" si="3"/>
        <v>664352.77000000328</v>
      </c>
      <c r="Z56" s="7">
        <f t="shared" si="3"/>
        <v>422342.90000000037</v>
      </c>
      <c r="AA56" s="7">
        <f t="shared" si="3"/>
        <v>920405.18195971847</v>
      </c>
      <c r="AB56" s="7">
        <f t="shared" si="3"/>
        <v>0</v>
      </c>
      <c r="AC56" s="14">
        <f t="shared" si="3"/>
        <v>-19.447682715859628</v>
      </c>
    </row>
    <row r="57" spans="1:29" x14ac:dyDescent="0.25">
      <c r="A57" s="7" t="s">
        <v>80</v>
      </c>
      <c r="B57" s="7" t="s">
        <v>86</v>
      </c>
      <c r="C57" s="1">
        <v>5053.2</v>
      </c>
      <c r="D57" s="7">
        <v>41374439.359999999</v>
      </c>
      <c r="E57" s="7">
        <v>-4592012.3662855634</v>
      </c>
      <c r="F57" s="7">
        <v>36782426.993714437</v>
      </c>
      <c r="G57" s="7">
        <v>10400965.91</v>
      </c>
      <c r="H57" s="7">
        <v>1185656.57</v>
      </c>
      <c r="I57" s="7">
        <v>25195804.513714436</v>
      </c>
      <c r="J57" s="7">
        <v>0</v>
      </c>
      <c r="K57" s="14">
        <v>7279.0364509052561</v>
      </c>
      <c r="L57" s="1">
        <v>4945.8999999999996</v>
      </c>
      <c r="M57" s="7">
        <v>40464485.177999996</v>
      </c>
      <c r="N57" s="7">
        <v>-4467683.5304239821</v>
      </c>
      <c r="O57" s="7">
        <f t="shared" si="1"/>
        <v>35996801.649999999</v>
      </c>
      <c r="P57" s="7">
        <v>10373437.26</v>
      </c>
      <c r="Q57" s="7">
        <v>1297465.48</v>
      </c>
      <c r="R57" s="7">
        <f t="shared" si="2"/>
        <v>24325898.91</v>
      </c>
      <c r="S57" s="7">
        <v>0</v>
      </c>
      <c r="T57" s="14">
        <v>7278.1060614650105</v>
      </c>
      <c r="U57" s="1">
        <f t="shared" si="4"/>
        <v>-107.30000000000018</v>
      </c>
      <c r="V57" s="7">
        <f t="shared" si="4"/>
        <v>-909954.18200000376</v>
      </c>
      <c r="W57" s="7">
        <f t="shared" si="4"/>
        <v>124328.83586158138</v>
      </c>
      <c r="X57" s="7">
        <f t="shared" si="3"/>
        <v>-785625.34371443838</v>
      </c>
      <c r="Y57" s="7">
        <f t="shared" si="3"/>
        <v>-27528.650000000373</v>
      </c>
      <c r="Z57" s="7">
        <f t="shared" si="3"/>
        <v>111808.90999999992</v>
      </c>
      <c r="AA57" s="7">
        <f t="shared" si="3"/>
        <v>-869905.60371443629</v>
      </c>
      <c r="AB57" s="7">
        <f t="shared" si="3"/>
        <v>0</v>
      </c>
      <c r="AC57" s="14">
        <f t="shared" si="3"/>
        <v>-0.93038944024556258</v>
      </c>
    </row>
    <row r="58" spans="1:29" x14ac:dyDescent="0.25">
      <c r="A58" s="7" t="s">
        <v>80</v>
      </c>
      <c r="B58" s="7" t="s">
        <v>87</v>
      </c>
      <c r="C58" s="1">
        <v>1435.3999999999999</v>
      </c>
      <c r="D58" s="7">
        <v>12508400.709999999</v>
      </c>
      <c r="E58" s="7">
        <v>-1388266.080006531</v>
      </c>
      <c r="F58" s="7">
        <v>11120134.629993469</v>
      </c>
      <c r="G58" s="7">
        <v>2735375.76</v>
      </c>
      <c r="H58" s="7">
        <v>288824.34999999998</v>
      </c>
      <c r="I58" s="7">
        <v>8095934.5199934691</v>
      </c>
      <c r="J58" s="7">
        <v>0</v>
      </c>
      <c r="K58" s="14">
        <v>7747.0632785240832</v>
      </c>
      <c r="L58" s="1">
        <v>1405.8999999999999</v>
      </c>
      <c r="M58" s="7">
        <v>12265923.229999999</v>
      </c>
      <c r="N58" s="7">
        <v>-1354280.4995307368</v>
      </c>
      <c r="O58" s="7">
        <f t="shared" si="1"/>
        <v>10911642.73</v>
      </c>
      <c r="P58" s="7">
        <v>2742192.3</v>
      </c>
      <c r="Q58" s="7">
        <v>334875.34000000003</v>
      </c>
      <c r="R58" s="7">
        <f t="shared" si="2"/>
        <v>7834575.0899999999</v>
      </c>
      <c r="S58" s="7">
        <v>0</v>
      </c>
      <c r="T58" s="14">
        <v>7761.3184538156856</v>
      </c>
      <c r="U58" s="1">
        <f t="shared" si="4"/>
        <v>-29.5</v>
      </c>
      <c r="V58" s="7">
        <f t="shared" si="4"/>
        <v>-242477.48000000045</v>
      </c>
      <c r="W58" s="7">
        <f t="shared" si="4"/>
        <v>33985.580475794151</v>
      </c>
      <c r="X58" s="7">
        <f t="shared" si="3"/>
        <v>-208491.89999346808</v>
      </c>
      <c r="Y58" s="7">
        <f t="shared" si="3"/>
        <v>6816.5400000000373</v>
      </c>
      <c r="Z58" s="7">
        <f t="shared" si="3"/>
        <v>46050.990000000049</v>
      </c>
      <c r="AA58" s="7">
        <f t="shared" si="3"/>
        <v>-261359.42999346927</v>
      </c>
      <c r="AB58" s="7">
        <f t="shared" si="3"/>
        <v>0</v>
      </c>
      <c r="AC58" s="14">
        <f t="shared" si="3"/>
        <v>14.255175291602427</v>
      </c>
    </row>
    <row r="59" spans="1:29" x14ac:dyDescent="0.25">
      <c r="A59" s="7" t="s">
        <v>80</v>
      </c>
      <c r="B59" s="7" t="s">
        <v>88</v>
      </c>
      <c r="C59" s="1">
        <v>24540.400000000001</v>
      </c>
      <c r="D59" s="7">
        <v>200724630.59999999</v>
      </c>
      <c r="E59" s="7">
        <v>-22277763.764079235</v>
      </c>
      <c r="F59" s="7">
        <v>178446866.83592075</v>
      </c>
      <c r="G59" s="7">
        <v>40543762.130000003</v>
      </c>
      <c r="H59" s="7">
        <v>4424464.0999999996</v>
      </c>
      <c r="I59" s="7">
        <v>133478640.60592076</v>
      </c>
      <c r="J59" s="7">
        <v>0</v>
      </c>
      <c r="K59" s="14">
        <v>7271.5549394435602</v>
      </c>
      <c r="L59" s="1">
        <v>24330.6</v>
      </c>
      <c r="M59" s="7">
        <v>198855220.382</v>
      </c>
      <c r="N59" s="7">
        <v>-21955603.515808877</v>
      </c>
      <c r="O59" s="7">
        <f t="shared" si="1"/>
        <v>176899616.87</v>
      </c>
      <c r="P59" s="7">
        <v>41645230.210000001</v>
      </c>
      <c r="Q59" s="7">
        <v>4953188.57</v>
      </c>
      <c r="R59" s="7">
        <f t="shared" si="2"/>
        <v>130301198.09</v>
      </c>
      <c r="S59" s="7">
        <v>0</v>
      </c>
      <c r="T59" s="14">
        <v>7270.6605641257966</v>
      </c>
      <c r="U59" s="1">
        <f t="shared" si="4"/>
        <v>-209.80000000000291</v>
      </c>
      <c r="V59" s="7">
        <f t="shared" si="4"/>
        <v>-1869410.2179999948</v>
      </c>
      <c r="W59" s="7">
        <f t="shared" si="4"/>
        <v>322160.24827035889</v>
      </c>
      <c r="X59" s="7">
        <f t="shared" si="3"/>
        <v>-1547249.9659207463</v>
      </c>
      <c r="Y59" s="7">
        <f t="shared" si="3"/>
        <v>1101468.0799999982</v>
      </c>
      <c r="Z59" s="7">
        <f t="shared" si="3"/>
        <v>528724.47000000067</v>
      </c>
      <c r="AA59" s="7">
        <f t="shared" si="3"/>
        <v>-3177442.5159207582</v>
      </c>
      <c r="AB59" s="7">
        <f t="shared" si="3"/>
        <v>0</v>
      </c>
      <c r="AC59" s="14">
        <f t="shared" si="3"/>
        <v>-0.89437531776366086</v>
      </c>
    </row>
    <row r="60" spans="1:29" x14ac:dyDescent="0.25">
      <c r="A60" s="7" t="s">
        <v>80</v>
      </c>
      <c r="B60" s="7" t="s">
        <v>89</v>
      </c>
      <c r="C60" s="1">
        <v>978.5</v>
      </c>
      <c r="D60" s="7">
        <v>8970902.1199999992</v>
      </c>
      <c r="E60" s="7">
        <v>-995650.79573267663</v>
      </c>
      <c r="F60" s="7">
        <v>7975251.3242673222</v>
      </c>
      <c r="G60" s="7">
        <v>823964.25</v>
      </c>
      <c r="H60" s="7">
        <v>91278.48</v>
      </c>
      <c r="I60" s="7">
        <v>7060008.5942673218</v>
      </c>
      <c r="J60" s="7">
        <v>0</v>
      </c>
      <c r="K60" s="14">
        <v>8150.4867902578662</v>
      </c>
      <c r="L60" s="1">
        <v>976.5</v>
      </c>
      <c r="M60" s="7">
        <v>8940099.2300000004</v>
      </c>
      <c r="N60" s="7">
        <v>-987076.29454637947</v>
      </c>
      <c r="O60" s="7">
        <f t="shared" si="1"/>
        <v>7953022.9400000004</v>
      </c>
      <c r="P60" s="7">
        <v>840429.81</v>
      </c>
      <c r="Q60" s="7">
        <v>172436.45</v>
      </c>
      <c r="R60" s="7">
        <f t="shared" si="2"/>
        <v>6940156.6799999997</v>
      </c>
      <c r="S60" s="7">
        <v>0</v>
      </c>
      <c r="T60" s="14">
        <v>8144.4129098219564</v>
      </c>
      <c r="U60" s="1">
        <f t="shared" si="4"/>
        <v>-2</v>
      </c>
      <c r="V60" s="7">
        <f t="shared" si="4"/>
        <v>-30802.889999998733</v>
      </c>
      <c r="W60" s="7">
        <f t="shared" si="4"/>
        <v>8574.5011862971587</v>
      </c>
      <c r="X60" s="7">
        <f t="shared" si="3"/>
        <v>-22228.384267321788</v>
      </c>
      <c r="Y60" s="7">
        <f t="shared" si="3"/>
        <v>16465.560000000056</v>
      </c>
      <c r="Z60" s="7">
        <f t="shared" si="3"/>
        <v>81157.970000000016</v>
      </c>
      <c r="AA60" s="7">
        <f t="shared" si="3"/>
        <v>-119851.91426732205</v>
      </c>
      <c r="AB60" s="7">
        <f t="shared" si="3"/>
        <v>0</v>
      </c>
      <c r="AC60" s="14">
        <f t="shared" si="3"/>
        <v>-6.073880435909814</v>
      </c>
    </row>
    <row r="61" spans="1:29" x14ac:dyDescent="0.25">
      <c r="A61" s="7" t="s">
        <v>80</v>
      </c>
      <c r="B61" s="7" t="s">
        <v>90</v>
      </c>
      <c r="C61" s="1">
        <v>643.30000000000007</v>
      </c>
      <c r="D61" s="7">
        <v>6032242.5299999993</v>
      </c>
      <c r="E61" s="7">
        <v>-669498.67412520538</v>
      </c>
      <c r="F61" s="7">
        <v>5362743.8558747936</v>
      </c>
      <c r="G61" s="7">
        <v>896015.06</v>
      </c>
      <c r="H61" s="7">
        <v>93713.46</v>
      </c>
      <c r="I61" s="7">
        <v>4373015.3358747931</v>
      </c>
      <c r="J61" s="7">
        <v>0</v>
      </c>
      <c r="K61" s="14">
        <v>8336.3032113707341</v>
      </c>
      <c r="L61" s="1">
        <v>636.70000000000005</v>
      </c>
      <c r="M61" s="7">
        <v>5958337.9800000004</v>
      </c>
      <c r="N61" s="7">
        <v>-657860.05542506266</v>
      </c>
      <c r="O61" s="7">
        <f t="shared" si="1"/>
        <v>5300477.92</v>
      </c>
      <c r="P61" s="7">
        <v>905428.04</v>
      </c>
      <c r="Q61" s="7">
        <v>108726.14</v>
      </c>
      <c r="R61" s="7">
        <f t="shared" si="2"/>
        <v>4286323.74</v>
      </c>
      <c r="S61" s="7">
        <v>0</v>
      </c>
      <c r="T61" s="14">
        <v>8324.9182335282821</v>
      </c>
      <c r="U61" s="1">
        <f t="shared" si="4"/>
        <v>-6.6000000000000227</v>
      </c>
      <c r="V61" s="7">
        <f t="shared" si="4"/>
        <v>-73904.549999998882</v>
      </c>
      <c r="W61" s="7">
        <f t="shared" si="4"/>
        <v>11638.618700142717</v>
      </c>
      <c r="X61" s="7">
        <f t="shared" si="3"/>
        <v>-62265.935874793679</v>
      </c>
      <c r="Y61" s="7">
        <f t="shared" si="3"/>
        <v>9412.9799999999814</v>
      </c>
      <c r="Z61" s="7">
        <f t="shared" si="3"/>
        <v>15012.679999999993</v>
      </c>
      <c r="AA61" s="7">
        <f t="shared" si="3"/>
        <v>-86691.595874792896</v>
      </c>
      <c r="AB61" s="7">
        <f t="shared" si="3"/>
        <v>0</v>
      </c>
      <c r="AC61" s="14">
        <f t="shared" si="3"/>
        <v>-11.384977842451917</v>
      </c>
    </row>
    <row r="62" spans="1:29" x14ac:dyDescent="0.25">
      <c r="A62" s="7" t="s">
        <v>80</v>
      </c>
      <c r="B62" s="7" t="s">
        <v>91</v>
      </c>
      <c r="C62" s="1">
        <v>250.7</v>
      </c>
      <c r="D62" s="7">
        <v>3305257.87</v>
      </c>
      <c r="E62" s="7">
        <v>-366839.65384377557</v>
      </c>
      <c r="F62" s="7">
        <v>2938418.2161562247</v>
      </c>
      <c r="G62" s="7">
        <v>292358.38</v>
      </c>
      <c r="H62" s="7">
        <v>49335.24</v>
      </c>
      <c r="I62" s="7">
        <v>2596724.5961562246</v>
      </c>
      <c r="J62" s="7">
        <v>0</v>
      </c>
      <c r="K62" s="14">
        <v>11720.85447210301</v>
      </c>
      <c r="L62" s="1">
        <v>257.2</v>
      </c>
      <c r="M62" s="7">
        <v>3311248.1</v>
      </c>
      <c r="N62" s="7">
        <v>-365594.87996552576</v>
      </c>
      <c r="O62" s="7">
        <f t="shared" si="1"/>
        <v>2945653.22</v>
      </c>
      <c r="P62" s="7">
        <v>295165.63</v>
      </c>
      <c r="Q62" s="7">
        <v>44112.160000000003</v>
      </c>
      <c r="R62" s="7">
        <f t="shared" si="2"/>
        <v>2606375.4300000002</v>
      </c>
      <c r="S62" s="7">
        <v>0</v>
      </c>
      <c r="T62" s="14">
        <v>11452.767647266452</v>
      </c>
      <c r="U62" s="1">
        <f t="shared" si="4"/>
        <v>6.5</v>
      </c>
      <c r="V62" s="7">
        <f t="shared" si="4"/>
        <v>5990.2299999999814</v>
      </c>
      <c r="W62" s="7">
        <f t="shared" si="4"/>
        <v>1244.7738782498054</v>
      </c>
      <c r="X62" s="7">
        <f t="shared" si="3"/>
        <v>7235.0038437754847</v>
      </c>
      <c r="Y62" s="7">
        <f t="shared" si="3"/>
        <v>2807.25</v>
      </c>
      <c r="Z62" s="7">
        <f t="shared" si="3"/>
        <v>-5223.0799999999945</v>
      </c>
      <c r="AA62" s="7">
        <f t="shared" si="3"/>
        <v>9650.8338437755592</v>
      </c>
      <c r="AB62" s="7">
        <f t="shared" si="3"/>
        <v>0</v>
      </c>
      <c r="AC62" s="14">
        <f t="shared" si="3"/>
        <v>-268.08682483655866</v>
      </c>
    </row>
    <row r="63" spans="1:29" x14ac:dyDescent="0.25">
      <c r="A63" s="7" t="s">
        <v>80</v>
      </c>
      <c r="B63" s="7" t="s">
        <v>92</v>
      </c>
      <c r="C63" s="1">
        <v>6391.7000000000007</v>
      </c>
      <c r="D63" s="7">
        <v>52333769.509999998</v>
      </c>
      <c r="E63" s="7">
        <v>-5808352.2213618793</v>
      </c>
      <c r="F63" s="7">
        <v>46525417.288638115</v>
      </c>
      <c r="G63" s="7">
        <v>11468451.35</v>
      </c>
      <c r="H63" s="7">
        <v>1247539.07</v>
      </c>
      <c r="I63" s="7">
        <v>33809426.868638113</v>
      </c>
      <c r="J63" s="7">
        <v>0</v>
      </c>
      <c r="K63" s="14">
        <v>7279.0364517480657</v>
      </c>
      <c r="L63" s="1">
        <v>6301.1</v>
      </c>
      <c r="M63" s="7">
        <v>51551945.562000006</v>
      </c>
      <c r="N63" s="7">
        <v>-5691849.9552264623</v>
      </c>
      <c r="O63" s="7">
        <f t="shared" si="1"/>
        <v>45860095.609999999</v>
      </c>
      <c r="P63" s="7">
        <v>11539352.060000001</v>
      </c>
      <c r="Q63" s="7">
        <v>1323659.43</v>
      </c>
      <c r="R63" s="7">
        <f t="shared" si="2"/>
        <v>32997084.120000001</v>
      </c>
      <c r="S63" s="7">
        <v>0</v>
      </c>
      <c r="T63" s="14">
        <v>7278.1060614650114</v>
      </c>
      <c r="U63" s="1">
        <f t="shared" si="4"/>
        <v>-90.600000000000364</v>
      </c>
      <c r="V63" s="7">
        <f t="shared" si="4"/>
        <v>-781823.94799999148</v>
      </c>
      <c r="W63" s="7">
        <f t="shared" si="4"/>
        <v>116502.26613541692</v>
      </c>
      <c r="X63" s="7">
        <f t="shared" si="3"/>
        <v>-665321.67863811553</v>
      </c>
      <c r="Y63" s="7">
        <f t="shared" si="3"/>
        <v>70900.710000000894</v>
      </c>
      <c r="Z63" s="7">
        <f t="shared" si="3"/>
        <v>76120.35999999987</v>
      </c>
      <c r="AA63" s="7">
        <f t="shared" si="3"/>
        <v>-812342.7486381121</v>
      </c>
      <c r="AB63" s="7">
        <f t="shared" si="3"/>
        <v>0</v>
      </c>
      <c r="AC63" s="14">
        <f t="shared" si="3"/>
        <v>-0.93039028305429383</v>
      </c>
    </row>
    <row r="64" spans="1:29" x14ac:dyDescent="0.25">
      <c r="A64" s="7" t="s">
        <v>80</v>
      </c>
      <c r="B64" s="7" t="s">
        <v>93</v>
      </c>
      <c r="C64" s="1">
        <v>22211.1</v>
      </c>
      <c r="D64" s="7">
        <v>181984210.99000001</v>
      </c>
      <c r="E64" s="7">
        <v>-20197826.490495343</v>
      </c>
      <c r="F64" s="7">
        <v>161786384.49950466</v>
      </c>
      <c r="G64" s="7">
        <v>19874964.68</v>
      </c>
      <c r="H64" s="7">
        <v>2093439.97</v>
      </c>
      <c r="I64" s="7">
        <v>139817979.84950465</v>
      </c>
      <c r="J64" s="7">
        <v>0</v>
      </c>
      <c r="K64" s="14">
        <v>7284.0329609746777</v>
      </c>
      <c r="L64" s="1">
        <v>22501.5</v>
      </c>
      <c r="M64" s="7">
        <v>184463667.34</v>
      </c>
      <c r="N64" s="7">
        <v>-20366632.243342917</v>
      </c>
      <c r="O64" s="7">
        <f t="shared" si="1"/>
        <v>164097035.09999999</v>
      </c>
      <c r="P64" s="7">
        <v>20559617.809999999</v>
      </c>
      <c r="Q64" s="7">
        <v>2357006.73</v>
      </c>
      <c r="R64" s="7">
        <f t="shared" si="2"/>
        <v>141180410.56</v>
      </c>
      <c r="S64" s="7">
        <v>0</v>
      </c>
      <c r="T64" s="14">
        <v>7292.7119594186215</v>
      </c>
      <c r="U64" s="1">
        <f t="shared" si="4"/>
        <v>290.40000000000146</v>
      </c>
      <c r="V64" s="7">
        <f t="shared" si="4"/>
        <v>2479456.349999994</v>
      </c>
      <c r="W64" s="7">
        <f t="shared" si="4"/>
        <v>-168805.75284757465</v>
      </c>
      <c r="X64" s="7">
        <f t="shared" si="4"/>
        <v>2310650.6004953384</v>
      </c>
      <c r="Y64" s="7">
        <f t="shared" si="4"/>
        <v>684653.12999999896</v>
      </c>
      <c r="Z64" s="7">
        <f t="shared" si="4"/>
        <v>263566.76</v>
      </c>
      <c r="AA64" s="7">
        <f t="shared" si="4"/>
        <v>1362430.7104953527</v>
      </c>
      <c r="AB64" s="7">
        <f t="shared" si="4"/>
        <v>0</v>
      </c>
      <c r="AC64" s="14">
        <f t="shared" si="4"/>
        <v>8.6789984439437831</v>
      </c>
    </row>
    <row r="65" spans="1:29" x14ac:dyDescent="0.25">
      <c r="A65" s="7" t="s">
        <v>80</v>
      </c>
      <c r="B65" s="7" t="s">
        <v>94</v>
      </c>
      <c r="C65" s="1">
        <v>190.5</v>
      </c>
      <c r="D65" s="7">
        <v>2761654.79</v>
      </c>
      <c r="E65" s="7">
        <v>-306506.94349594112</v>
      </c>
      <c r="F65" s="7">
        <v>2455147.8465040587</v>
      </c>
      <c r="G65" s="7">
        <v>125575.57</v>
      </c>
      <c r="H65" s="7">
        <v>6645.67</v>
      </c>
      <c r="I65" s="7">
        <v>2322926.6065040589</v>
      </c>
      <c r="J65" s="7">
        <v>0</v>
      </c>
      <c r="K65" s="14">
        <v>12887.915204745716</v>
      </c>
      <c r="L65" s="1">
        <v>194.6</v>
      </c>
      <c r="M65" s="7">
        <v>2788512.66</v>
      </c>
      <c r="N65" s="7">
        <v>-307879.66362745484</v>
      </c>
      <c r="O65" s="7">
        <f t="shared" si="1"/>
        <v>2480633</v>
      </c>
      <c r="P65" s="7">
        <v>139436.85999999999</v>
      </c>
      <c r="Q65" s="7">
        <v>8553.7199999999993</v>
      </c>
      <c r="R65" s="7">
        <f t="shared" si="2"/>
        <v>2332642.42</v>
      </c>
      <c r="S65" s="7">
        <v>0</v>
      </c>
      <c r="T65" s="14">
        <v>12747.337272629142</v>
      </c>
      <c r="U65" s="1">
        <f t="shared" ref="U65:AC93" si="5">L65-C65</f>
        <v>4.0999999999999943</v>
      </c>
      <c r="V65" s="7">
        <f t="shared" si="5"/>
        <v>26857.870000000112</v>
      </c>
      <c r="W65" s="7">
        <f t="shared" si="5"/>
        <v>-1372.7201315137208</v>
      </c>
      <c r="X65" s="7">
        <f t="shared" si="5"/>
        <v>25485.153495941311</v>
      </c>
      <c r="Y65" s="7">
        <f t="shared" si="5"/>
        <v>13861.289999999979</v>
      </c>
      <c r="Z65" s="7">
        <f t="shared" si="5"/>
        <v>1908.0499999999993</v>
      </c>
      <c r="AA65" s="7">
        <f t="shared" si="5"/>
        <v>9715.8134959409945</v>
      </c>
      <c r="AB65" s="7">
        <f t="shared" si="5"/>
        <v>0</v>
      </c>
      <c r="AC65" s="14">
        <f t="shared" si="5"/>
        <v>-140.57793211657372</v>
      </c>
    </row>
    <row r="66" spans="1:29" x14ac:dyDescent="0.25">
      <c r="A66" s="7" t="s">
        <v>80</v>
      </c>
      <c r="B66" s="7" t="s">
        <v>95</v>
      </c>
      <c r="C66" s="1">
        <v>269.8</v>
      </c>
      <c r="D66" s="7">
        <v>3297606.9200000004</v>
      </c>
      <c r="E66" s="7">
        <v>-365990.50017408747</v>
      </c>
      <c r="F66" s="7">
        <v>2931616.4198259129</v>
      </c>
      <c r="G66" s="7">
        <v>430879.42</v>
      </c>
      <c r="H66" s="7">
        <v>53062.9</v>
      </c>
      <c r="I66" s="7">
        <v>2447674.0998259131</v>
      </c>
      <c r="J66" s="7">
        <v>0</v>
      </c>
      <c r="K66" s="14">
        <v>10865.887397427401</v>
      </c>
      <c r="L66" s="1">
        <v>282.39999999999998</v>
      </c>
      <c r="M66" s="7">
        <v>3376076.8899999997</v>
      </c>
      <c r="N66" s="7">
        <v>-372752.62622391095</v>
      </c>
      <c r="O66" s="7">
        <f t="shared" si="1"/>
        <v>3003324.26</v>
      </c>
      <c r="P66" s="7">
        <v>451752.61</v>
      </c>
      <c r="Q66" s="7">
        <v>102830.06</v>
      </c>
      <c r="R66" s="7">
        <f t="shared" si="2"/>
        <v>2448741.59</v>
      </c>
      <c r="S66" s="7">
        <v>0</v>
      </c>
      <c r="T66" s="14">
        <v>10634.995947513291</v>
      </c>
      <c r="U66" s="1">
        <f t="shared" si="5"/>
        <v>12.599999999999966</v>
      </c>
      <c r="V66" s="7">
        <f t="shared" si="5"/>
        <v>78469.969999999274</v>
      </c>
      <c r="W66" s="7">
        <f t="shared" si="5"/>
        <v>-6762.1260498234769</v>
      </c>
      <c r="X66" s="7">
        <f t="shared" si="5"/>
        <v>71707.840174086858</v>
      </c>
      <c r="Y66" s="7">
        <f t="shared" si="5"/>
        <v>20873.190000000002</v>
      </c>
      <c r="Z66" s="7">
        <f t="shared" si="5"/>
        <v>49767.159999999996</v>
      </c>
      <c r="AA66" s="7">
        <f t="shared" si="5"/>
        <v>1067.4901740867645</v>
      </c>
      <c r="AB66" s="7">
        <f t="shared" si="5"/>
        <v>0</v>
      </c>
      <c r="AC66" s="14">
        <f t="shared" si="5"/>
        <v>-230.89144991411013</v>
      </c>
    </row>
    <row r="67" spans="1:29" x14ac:dyDescent="0.25">
      <c r="A67" s="7" t="s">
        <v>96</v>
      </c>
      <c r="B67" s="7" t="s">
        <v>97</v>
      </c>
      <c r="C67" s="1">
        <v>3685.4</v>
      </c>
      <c r="D67" s="7">
        <v>30175207.558000002</v>
      </c>
      <c r="E67" s="7">
        <v>-3349046.6192402714</v>
      </c>
      <c r="F67" s="7">
        <v>26826160.938759729</v>
      </c>
      <c r="G67" s="7">
        <v>6463990.7000000002</v>
      </c>
      <c r="H67" s="7">
        <v>945530.96</v>
      </c>
      <c r="I67" s="7">
        <v>19416639.278759729</v>
      </c>
      <c r="J67" s="7">
        <v>0</v>
      </c>
      <c r="K67" s="14">
        <v>7279.0364516089785</v>
      </c>
      <c r="L67" s="1">
        <v>3670.2</v>
      </c>
      <c r="M67" s="7">
        <v>30027447.684</v>
      </c>
      <c r="N67" s="7">
        <v>-3315330.2924365844</v>
      </c>
      <c r="O67" s="7">
        <f t="shared" si="1"/>
        <v>26712117.390000001</v>
      </c>
      <c r="P67" s="7">
        <v>6380329.7699999996</v>
      </c>
      <c r="Q67" s="7">
        <v>969487.31</v>
      </c>
      <c r="R67" s="7">
        <f t="shared" si="2"/>
        <v>19362300.309999999</v>
      </c>
      <c r="S67" s="7">
        <v>0</v>
      </c>
      <c r="T67" s="14">
        <v>7278.1060614650114</v>
      </c>
      <c r="U67" s="1">
        <f t="shared" si="5"/>
        <v>-15.200000000000273</v>
      </c>
      <c r="V67" s="7">
        <f t="shared" si="5"/>
        <v>-147759.8740000017</v>
      </c>
      <c r="W67" s="7">
        <f t="shared" si="5"/>
        <v>33716.326803687029</v>
      </c>
      <c r="X67" s="7">
        <f t="shared" si="5"/>
        <v>-114043.54875972867</v>
      </c>
      <c r="Y67" s="7">
        <f t="shared" si="5"/>
        <v>-83660.930000000633</v>
      </c>
      <c r="Z67" s="7">
        <f t="shared" si="5"/>
        <v>23956.350000000093</v>
      </c>
      <c r="AA67" s="7">
        <f t="shared" si="5"/>
        <v>-54338.968759730458</v>
      </c>
      <c r="AB67" s="7">
        <f t="shared" si="5"/>
        <v>0</v>
      </c>
      <c r="AC67" s="14">
        <f t="shared" si="5"/>
        <v>-0.93039014396708808</v>
      </c>
    </row>
    <row r="68" spans="1:29" x14ac:dyDescent="0.25">
      <c r="A68" s="7" t="s">
        <v>96</v>
      </c>
      <c r="B68" s="7" t="s">
        <v>98</v>
      </c>
      <c r="C68" s="1">
        <v>1350.3000000000002</v>
      </c>
      <c r="D68" s="7">
        <v>11561231.220000001</v>
      </c>
      <c r="E68" s="7">
        <v>-1283142.8667780922</v>
      </c>
      <c r="F68" s="7">
        <v>10278088.353221908</v>
      </c>
      <c r="G68" s="7">
        <v>2301801.7799999998</v>
      </c>
      <c r="H68" s="7">
        <v>341444.01</v>
      </c>
      <c r="I68" s="7">
        <v>7634842.5632219091</v>
      </c>
      <c r="J68" s="7">
        <v>0</v>
      </c>
      <c r="K68" s="14">
        <v>7611.7072896555628</v>
      </c>
      <c r="L68" s="1">
        <v>1355.6</v>
      </c>
      <c r="M68" s="7">
        <v>11599167.5</v>
      </c>
      <c r="N68" s="7">
        <v>-1280664.0039634986</v>
      </c>
      <c r="O68" s="7">
        <f t="shared" si="1"/>
        <v>10318503.5</v>
      </c>
      <c r="P68" s="7">
        <v>2148920.41</v>
      </c>
      <c r="Q68" s="7">
        <v>352247.96</v>
      </c>
      <c r="R68" s="7">
        <f t="shared" si="2"/>
        <v>7817335.1299999999</v>
      </c>
      <c r="S68" s="7">
        <v>0</v>
      </c>
      <c r="T68" s="14">
        <v>7611.7576408216046</v>
      </c>
      <c r="U68" s="1">
        <f t="shared" si="5"/>
        <v>5.2999999999997272</v>
      </c>
      <c r="V68" s="7">
        <f t="shared" si="5"/>
        <v>37936.279999999329</v>
      </c>
      <c r="W68" s="7">
        <f t="shared" si="5"/>
        <v>2478.8628145935945</v>
      </c>
      <c r="X68" s="7">
        <f t="shared" si="5"/>
        <v>40415.146778091788</v>
      </c>
      <c r="Y68" s="7">
        <f t="shared" si="5"/>
        <v>-152881.36999999965</v>
      </c>
      <c r="Z68" s="7">
        <f t="shared" si="5"/>
        <v>10803.950000000012</v>
      </c>
      <c r="AA68" s="7">
        <f t="shared" si="5"/>
        <v>182492.56677809078</v>
      </c>
      <c r="AB68" s="7">
        <f t="shared" si="5"/>
        <v>0</v>
      </c>
      <c r="AC68" s="14">
        <f t="shared" si="5"/>
        <v>5.0351166041764372E-2</v>
      </c>
    </row>
    <row r="69" spans="1:29" x14ac:dyDescent="0.25">
      <c r="A69" s="7" t="s">
        <v>96</v>
      </c>
      <c r="B69" s="7" t="s">
        <v>99</v>
      </c>
      <c r="C69" s="1">
        <v>197</v>
      </c>
      <c r="D69" s="7">
        <v>2726808.1300000004</v>
      </c>
      <c r="E69" s="7">
        <v>-302639.42779980222</v>
      </c>
      <c r="F69" s="7">
        <v>2424168.7022001981</v>
      </c>
      <c r="G69" s="7">
        <v>1316269.8999999999</v>
      </c>
      <c r="H69" s="7">
        <v>184980.83</v>
      </c>
      <c r="I69" s="7">
        <v>922917.97220019822</v>
      </c>
      <c r="J69" s="7">
        <v>0</v>
      </c>
      <c r="K69" s="14">
        <v>12305.424884264965</v>
      </c>
      <c r="L69" s="1">
        <v>199.9</v>
      </c>
      <c r="M69" s="7">
        <v>2780887.1900000004</v>
      </c>
      <c r="N69" s="7">
        <v>-307037.73553715844</v>
      </c>
      <c r="O69" s="7">
        <f t="shared" ref="O69:O132" si="6">ROUND(M69+N69,2)</f>
        <v>2473849.4500000002</v>
      </c>
      <c r="P69" s="7">
        <v>1289444.56</v>
      </c>
      <c r="Q69" s="7">
        <v>192072.8</v>
      </c>
      <c r="R69" s="7">
        <f t="shared" ref="R69:R132" si="7">ROUND(O69-P69-Q69,2)</f>
        <v>992332.09</v>
      </c>
      <c r="S69" s="7">
        <v>0</v>
      </c>
      <c r="T69" s="14">
        <v>12375.429187216576</v>
      </c>
      <c r="U69" s="1">
        <f t="shared" si="5"/>
        <v>2.9000000000000057</v>
      </c>
      <c r="V69" s="7">
        <f t="shared" si="5"/>
        <v>54079.060000000056</v>
      </c>
      <c r="W69" s="7">
        <f t="shared" si="5"/>
        <v>-4398.3077373562264</v>
      </c>
      <c r="X69" s="7">
        <f t="shared" si="5"/>
        <v>49680.747799802106</v>
      </c>
      <c r="Y69" s="7">
        <f t="shared" si="5"/>
        <v>-26825.339999999851</v>
      </c>
      <c r="Z69" s="7">
        <f t="shared" si="5"/>
        <v>7091.9700000000012</v>
      </c>
      <c r="AA69" s="7">
        <f t="shared" si="5"/>
        <v>69414.117799801752</v>
      </c>
      <c r="AB69" s="7">
        <f t="shared" si="5"/>
        <v>0</v>
      </c>
      <c r="AC69" s="14">
        <f t="shared" si="5"/>
        <v>70.004302951610953</v>
      </c>
    </row>
    <row r="70" spans="1:29" x14ac:dyDescent="0.25">
      <c r="A70" s="7" t="s">
        <v>100</v>
      </c>
      <c r="B70" s="7" t="s">
        <v>101</v>
      </c>
      <c r="C70" s="1">
        <v>6024.2</v>
      </c>
      <c r="D70" s="7">
        <v>53545218.960000001</v>
      </c>
      <c r="E70" s="7">
        <v>-5942806.9944435433</v>
      </c>
      <c r="F70" s="7">
        <v>47602411.965556458</v>
      </c>
      <c r="G70" s="7">
        <v>23167785.710000001</v>
      </c>
      <c r="H70" s="7">
        <v>978406.49</v>
      </c>
      <c r="I70" s="7">
        <v>23456219.765556458</v>
      </c>
      <c r="J70" s="7">
        <v>0</v>
      </c>
      <c r="K70" s="14">
        <v>7901.8644742134156</v>
      </c>
      <c r="L70" s="1">
        <v>6056.1</v>
      </c>
      <c r="M70" s="7">
        <v>53873805.909999996</v>
      </c>
      <c r="N70" s="7">
        <v>-5948206.5402929122</v>
      </c>
      <c r="O70" s="7">
        <f t="shared" si="6"/>
        <v>47925599.369999997</v>
      </c>
      <c r="P70" s="7">
        <v>23275653.649999999</v>
      </c>
      <c r="Q70" s="7">
        <v>1192260.3600000001</v>
      </c>
      <c r="R70" s="7">
        <f t="shared" si="7"/>
        <v>23457685.359999999</v>
      </c>
      <c r="S70" s="7">
        <v>0</v>
      </c>
      <c r="T70" s="14">
        <v>7913.6039527678795</v>
      </c>
      <c r="U70" s="1">
        <f t="shared" si="5"/>
        <v>31.900000000000546</v>
      </c>
      <c r="V70" s="7">
        <f t="shared" si="5"/>
        <v>328586.94999999553</v>
      </c>
      <c r="W70" s="7">
        <f t="shared" si="5"/>
        <v>-5399.5458493689075</v>
      </c>
      <c r="X70" s="7">
        <f t="shared" si="5"/>
        <v>323187.40444353968</v>
      </c>
      <c r="Y70" s="7">
        <f t="shared" si="5"/>
        <v>107867.93999999762</v>
      </c>
      <c r="Z70" s="7">
        <f t="shared" si="5"/>
        <v>213853.87000000011</v>
      </c>
      <c r="AA70" s="7">
        <f t="shared" si="5"/>
        <v>1465.5944435410202</v>
      </c>
      <c r="AB70" s="7">
        <f t="shared" si="5"/>
        <v>0</v>
      </c>
      <c r="AC70" s="14">
        <f t="shared" si="5"/>
        <v>11.739478554463858</v>
      </c>
    </row>
    <row r="71" spans="1:29" x14ac:dyDescent="0.25">
      <c r="A71" s="7" t="s">
        <v>100</v>
      </c>
      <c r="B71" s="7" t="s">
        <v>102</v>
      </c>
      <c r="C71" s="1">
        <v>4811.8999999999996</v>
      </c>
      <c r="D71" s="7">
        <v>40260963.32</v>
      </c>
      <c r="E71" s="7">
        <v>-4468431.338377161</v>
      </c>
      <c r="F71" s="7">
        <v>35792531.981622837</v>
      </c>
      <c r="G71" s="7">
        <v>3347301.44</v>
      </c>
      <c r="H71" s="7">
        <v>319250.42</v>
      </c>
      <c r="I71" s="7">
        <v>32125980.121622834</v>
      </c>
      <c r="J71" s="7">
        <v>0</v>
      </c>
      <c r="K71" s="14">
        <v>7438.3366199677548</v>
      </c>
      <c r="L71" s="1">
        <v>4715.1000000000004</v>
      </c>
      <c r="M71" s="7">
        <v>39188001.280000001</v>
      </c>
      <c r="N71" s="7">
        <v>-4326746.9520180225</v>
      </c>
      <c r="O71" s="7">
        <f t="shared" si="6"/>
        <v>34861254.329999998</v>
      </c>
      <c r="P71" s="7">
        <v>3362113.98</v>
      </c>
      <c r="Q71" s="7">
        <v>234768.74</v>
      </c>
      <c r="R71" s="7">
        <f t="shared" si="7"/>
        <v>31264371.609999999</v>
      </c>
      <c r="S71" s="7">
        <v>0</v>
      </c>
      <c r="T71" s="14">
        <v>7393.5309923948689</v>
      </c>
      <c r="U71" s="1">
        <f t="shared" si="5"/>
        <v>-96.799999999999272</v>
      </c>
      <c r="V71" s="7">
        <f t="shared" si="5"/>
        <v>-1072962.0399999991</v>
      </c>
      <c r="W71" s="7">
        <f t="shared" si="5"/>
        <v>141684.38635913841</v>
      </c>
      <c r="X71" s="7">
        <f t="shared" si="5"/>
        <v>-931277.65162283927</v>
      </c>
      <c r="Y71" s="7">
        <f t="shared" si="5"/>
        <v>14812.540000000037</v>
      </c>
      <c r="Z71" s="7">
        <f t="shared" si="5"/>
        <v>-84481.68</v>
      </c>
      <c r="AA71" s="7">
        <f t="shared" si="5"/>
        <v>-861608.51162283495</v>
      </c>
      <c r="AB71" s="7">
        <f t="shared" si="5"/>
        <v>0</v>
      </c>
      <c r="AC71" s="14">
        <f t="shared" si="5"/>
        <v>-44.805627572885896</v>
      </c>
    </row>
    <row r="72" spans="1:29" x14ac:dyDescent="0.25">
      <c r="A72" s="7" t="s">
        <v>100</v>
      </c>
      <c r="B72" s="7" t="s">
        <v>103</v>
      </c>
      <c r="C72" s="1">
        <v>1115.4000000000001</v>
      </c>
      <c r="D72" s="7">
        <v>10197040.77</v>
      </c>
      <c r="E72" s="7">
        <v>-1131735.8746044424</v>
      </c>
      <c r="F72" s="7">
        <v>9065304.8953955565</v>
      </c>
      <c r="G72" s="7">
        <v>1371521.19</v>
      </c>
      <c r="H72" s="7">
        <v>151694.97</v>
      </c>
      <c r="I72" s="7">
        <v>7542088.7353955572</v>
      </c>
      <c r="J72" s="7">
        <v>0</v>
      </c>
      <c r="K72" s="14">
        <v>8127.4026316976469</v>
      </c>
      <c r="L72" s="1">
        <v>1103.4000000000001</v>
      </c>
      <c r="M72" s="7">
        <v>10139244.800000001</v>
      </c>
      <c r="N72" s="7">
        <v>-1119473.948689342</v>
      </c>
      <c r="O72" s="7">
        <f t="shared" si="6"/>
        <v>9019770.8499999996</v>
      </c>
      <c r="P72" s="7">
        <v>1356687.88</v>
      </c>
      <c r="Q72" s="7">
        <v>91642.1</v>
      </c>
      <c r="R72" s="7">
        <f t="shared" si="7"/>
        <v>7571440.8700000001</v>
      </c>
      <c r="S72" s="7">
        <v>0</v>
      </c>
      <c r="T72" s="14">
        <v>8174.5211365973682</v>
      </c>
      <c r="U72" s="1">
        <f t="shared" si="5"/>
        <v>-12</v>
      </c>
      <c r="V72" s="7">
        <f t="shared" si="5"/>
        <v>-57795.969999998808</v>
      </c>
      <c r="W72" s="7">
        <f t="shared" si="5"/>
        <v>12261.925915100379</v>
      </c>
      <c r="X72" s="7">
        <f t="shared" si="5"/>
        <v>-45534.045395556837</v>
      </c>
      <c r="Y72" s="7">
        <f t="shared" si="5"/>
        <v>-14833.310000000056</v>
      </c>
      <c r="Z72" s="7">
        <f t="shared" si="5"/>
        <v>-60052.869999999995</v>
      </c>
      <c r="AA72" s="7">
        <f t="shared" si="5"/>
        <v>29352.134604442865</v>
      </c>
      <c r="AB72" s="7">
        <f t="shared" si="5"/>
        <v>0</v>
      </c>
      <c r="AC72" s="14">
        <f t="shared" si="5"/>
        <v>47.118504899721302</v>
      </c>
    </row>
    <row r="73" spans="1:29" x14ac:dyDescent="0.25">
      <c r="A73" s="7" t="s">
        <v>104</v>
      </c>
      <c r="B73" s="7" t="s">
        <v>104</v>
      </c>
      <c r="C73" s="1">
        <v>399</v>
      </c>
      <c r="D73" s="7">
        <v>4288648.87</v>
      </c>
      <c r="E73" s="7">
        <v>-475982.97282877332</v>
      </c>
      <c r="F73" s="7">
        <v>3812665.8971712268</v>
      </c>
      <c r="G73" s="7">
        <v>1277637.01</v>
      </c>
      <c r="H73" s="7">
        <v>98119.55</v>
      </c>
      <c r="I73" s="7">
        <v>2436909.3371712267</v>
      </c>
      <c r="J73" s="7">
        <v>0</v>
      </c>
      <c r="K73" s="14">
        <v>9555.5536269955555</v>
      </c>
      <c r="L73" s="1">
        <v>440</v>
      </c>
      <c r="M73" s="7">
        <v>4515408.5900000008</v>
      </c>
      <c r="N73" s="7">
        <v>-498546.23139122501</v>
      </c>
      <c r="O73" s="7">
        <f t="shared" si="6"/>
        <v>4016862.36</v>
      </c>
      <c r="P73" s="7">
        <v>1289897.95</v>
      </c>
      <c r="Q73" s="7">
        <v>92041.64</v>
      </c>
      <c r="R73" s="7">
        <f t="shared" si="7"/>
        <v>2634922.77</v>
      </c>
      <c r="S73" s="7">
        <v>0</v>
      </c>
      <c r="T73" s="14">
        <v>9129.2283526882147</v>
      </c>
      <c r="U73" s="1">
        <f t="shared" si="5"/>
        <v>41</v>
      </c>
      <c r="V73" s="7">
        <f t="shared" si="5"/>
        <v>226759.72000000067</v>
      </c>
      <c r="W73" s="7">
        <f t="shared" si="5"/>
        <v>-22563.258562451694</v>
      </c>
      <c r="X73" s="7">
        <f t="shared" si="5"/>
        <v>204196.46282877307</v>
      </c>
      <c r="Y73" s="7">
        <f t="shared" si="5"/>
        <v>12260.939999999944</v>
      </c>
      <c r="Z73" s="7">
        <f t="shared" si="5"/>
        <v>-6077.9100000000035</v>
      </c>
      <c r="AA73" s="7">
        <f t="shared" si="5"/>
        <v>198013.43282877328</v>
      </c>
      <c r="AB73" s="7">
        <f t="shared" si="5"/>
        <v>0</v>
      </c>
      <c r="AC73" s="14">
        <f t="shared" si="5"/>
        <v>-426.32527430734081</v>
      </c>
    </row>
    <row r="74" spans="1:29" x14ac:dyDescent="0.25">
      <c r="A74" s="7" t="s">
        <v>105</v>
      </c>
      <c r="B74" s="7" t="s">
        <v>106</v>
      </c>
      <c r="C74" s="1">
        <v>431.8</v>
      </c>
      <c r="D74" s="7">
        <v>4509545.9700000007</v>
      </c>
      <c r="E74" s="7">
        <v>-500499.6123426198</v>
      </c>
      <c r="F74" s="7">
        <v>4009046.3576573809</v>
      </c>
      <c r="G74" s="7">
        <v>1904747.32</v>
      </c>
      <c r="H74" s="7">
        <v>144124.56</v>
      </c>
      <c r="I74" s="7">
        <v>1960174.477657381</v>
      </c>
      <c r="J74" s="7">
        <v>0</v>
      </c>
      <c r="K74" s="14">
        <v>9284.4982808183904</v>
      </c>
      <c r="L74" s="1">
        <v>428.09999999999997</v>
      </c>
      <c r="M74" s="7">
        <v>4485126.13</v>
      </c>
      <c r="N74" s="7">
        <v>-495202.74519073125</v>
      </c>
      <c r="O74" s="7">
        <f t="shared" si="6"/>
        <v>3989923.38</v>
      </c>
      <c r="P74" s="7">
        <v>1686649.73</v>
      </c>
      <c r="Q74" s="7">
        <v>145594.76999999999</v>
      </c>
      <c r="R74" s="7">
        <f t="shared" si="7"/>
        <v>2157678.88</v>
      </c>
      <c r="S74" s="7">
        <v>0</v>
      </c>
      <c r="T74" s="14">
        <v>9320.0689418697748</v>
      </c>
      <c r="U74" s="1">
        <f t="shared" si="5"/>
        <v>-3.7000000000000455</v>
      </c>
      <c r="V74" s="7">
        <f t="shared" si="5"/>
        <v>-24419.840000000782</v>
      </c>
      <c r="W74" s="7">
        <f t="shared" si="5"/>
        <v>5296.8671518885531</v>
      </c>
      <c r="X74" s="7">
        <f t="shared" si="5"/>
        <v>-19122.97765738098</v>
      </c>
      <c r="Y74" s="7">
        <f t="shared" si="5"/>
        <v>-218097.59000000008</v>
      </c>
      <c r="Z74" s="7">
        <f t="shared" si="5"/>
        <v>1470.2099999999919</v>
      </c>
      <c r="AA74" s="7">
        <f t="shared" si="5"/>
        <v>197504.40234261891</v>
      </c>
      <c r="AB74" s="7">
        <f t="shared" si="5"/>
        <v>0</v>
      </c>
      <c r="AC74" s="14">
        <f t="shared" si="5"/>
        <v>35.570661051384377</v>
      </c>
    </row>
    <row r="75" spans="1:29" x14ac:dyDescent="0.25">
      <c r="A75" s="7" t="s">
        <v>105</v>
      </c>
      <c r="B75" s="7" t="s">
        <v>107</v>
      </c>
      <c r="C75" s="1">
        <v>1186.3999999999999</v>
      </c>
      <c r="D75" s="7">
        <v>10328250.76</v>
      </c>
      <c r="E75" s="7">
        <v>-1146298.4380126782</v>
      </c>
      <c r="F75" s="7">
        <v>9181952.3219873216</v>
      </c>
      <c r="G75" s="7">
        <v>6159872.1100000003</v>
      </c>
      <c r="H75" s="7">
        <v>448752.35</v>
      </c>
      <c r="I75" s="7">
        <v>2573327.8619873212</v>
      </c>
      <c r="J75" s="7">
        <v>0</v>
      </c>
      <c r="K75" s="14">
        <v>7739.3394487418427</v>
      </c>
      <c r="L75" s="1">
        <v>1257.3999999999999</v>
      </c>
      <c r="M75" s="7">
        <v>10859674.08</v>
      </c>
      <c r="N75" s="7">
        <v>-1199016.5405432263</v>
      </c>
      <c r="O75" s="7">
        <f t="shared" si="6"/>
        <v>9660657.5399999991</v>
      </c>
      <c r="P75" s="7">
        <v>6432115.2999999998</v>
      </c>
      <c r="Q75" s="7">
        <v>465645.68</v>
      </c>
      <c r="R75" s="7">
        <f t="shared" si="7"/>
        <v>2762896.56</v>
      </c>
      <c r="S75" s="7">
        <v>0</v>
      </c>
      <c r="T75" s="14">
        <v>7683.0388180123891</v>
      </c>
      <c r="U75" s="1">
        <f t="shared" si="5"/>
        <v>71</v>
      </c>
      <c r="V75" s="7">
        <f t="shared" si="5"/>
        <v>531423.3200000003</v>
      </c>
      <c r="W75" s="7">
        <f t="shared" si="5"/>
        <v>-52718.102530548116</v>
      </c>
      <c r="X75" s="7">
        <f t="shared" si="5"/>
        <v>478705.21801267751</v>
      </c>
      <c r="Y75" s="7">
        <f t="shared" si="5"/>
        <v>272243.18999999948</v>
      </c>
      <c r="Z75" s="7">
        <f t="shared" si="5"/>
        <v>16893.330000000016</v>
      </c>
      <c r="AA75" s="7">
        <f t="shared" si="5"/>
        <v>189568.69801267888</v>
      </c>
      <c r="AB75" s="7">
        <f t="shared" si="5"/>
        <v>0</v>
      </c>
      <c r="AC75" s="14">
        <f t="shared" si="5"/>
        <v>-56.300630729453587</v>
      </c>
    </row>
    <row r="76" spans="1:29" x14ac:dyDescent="0.25">
      <c r="A76" s="7" t="s">
        <v>108</v>
      </c>
      <c r="B76" s="7" t="s">
        <v>108</v>
      </c>
      <c r="C76" s="1">
        <v>1979.8</v>
      </c>
      <c r="D76" s="7">
        <v>16924207.440000001</v>
      </c>
      <c r="E76" s="7">
        <v>-1878361.8837188794</v>
      </c>
      <c r="F76" s="7">
        <v>15045845.556281121</v>
      </c>
      <c r="G76" s="7">
        <v>8196776.8700000001</v>
      </c>
      <c r="H76" s="7">
        <v>485927.81</v>
      </c>
      <c r="I76" s="7">
        <v>6363140.8762811217</v>
      </c>
      <c r="J76" s="7">
        <v>0</v>
      </c>
      <c r="K76" s="14">
        <v>7599.6795415098104</v>
      </c>
      <c r="L76" s="1">
        <v>1959.2</v>
      </c>
      <c r="M76" s="7">
        <v>16703024.33</v>
      </c>
      <c r="N76" s="7">
        <v>-1844180.8014892046</v>
      </c>
      <c r="O76" s="7">
        <f t="shared" si="6"/>
        <v>14858843.529999999</v>
      </c>
      <c r="P76" s="7">
        <v>8361803.8799999999</v>
      </c>
      <c r="Q76" s="7">
        <v>509669.69</v>
      </c>
      <c r="R76" s="7">
        <f t="shared" si="7"/>
        <v>5987369.96</v>
      </c>
      <c r="S76" s="7">
        <v>0</v>
      </c>
      <c r="T76" s="14">
        <v>7584.1346271426855</v>
      </c>
      <c r="U76" s="1">
        <f t="shared" si="5"/>
        <v>-20.599999999999909</v>
      </c>
      <c r="V76" s="7">
        <f t="shared" si="5"/>
        <v>-221183.11000000127</v>
      </c>
      <c r="W76" s="7">
        <f t="shared" si="5"/>
        <v>34181.082229674794</v>
      </c>
      <c r="X76" s="7">
        <f t="shared" si="5"/>
        <v>-187002.02628112212</v>
      </c>
      <c r="Y76" s="7">
        <f t="shared" si="5"/>
        <v>165027.00999999978</v>
      </c>
      <c r="Z76" s="7">
        <f t="shared" si="5"/>
        <v>23741.880000000005</v>
      </c>
      <c r="AA76" s="7">
        <f t="shared" si="5"/>
        <v>-375770.91628112178</v>
      </c>
      <c r="AB76" s="7">
        <f t="shared" si="5"/>
        <v>0</v>
      </c>
      <c r="AC76" s="14">
        <f t="shared" si="5"/>
        <v>-15.544914367124875</v>
      </c>
    </row>
    <row r="77" spans="1:29" x14ac:dyDescent="0.25">
      <c r="A77" s="7" t="s">
        <v>109</v>
      </c>
      <c r="B77" s="7" t="s">
        <v>109</v>
      </c>
      <c r="C77" s="1">
        <v>109</v>
      </c>
      <c r="D77" s="7">
        <v>1899651.07</v>
      </c>
      <c r="E77" s="7">
        <v>-210835.99778033592</v>
      </c>
      <c r="F77" s="7">
        <v>1688815.0722196642</v>
      </c>
      <c r="G77" s="7">
        <v>987871.24</v>
      </c>
      <c r="H77" s="7">
        <v>66250.39</v>
      </c>
      <c r="I77" s="7">
        <v>634693.44221966423</v>
      </c>
      <c r="J77" s="7">
        <v>0</v>
      </c>
      <c r="K77" s="14">
        <v>15493.716258896002</v>
      </c>
      <c r="L77" s="1">
        <v>92.6</v>
      </c>
      <c r="M77" s="7">
        <v>1619852.9500000002</v>
      </c>
      <c r="N77" s="7">
        <v>-178847.95307758811</v>
      </c>
      <c r="O77" s="7">
        <f t="shared" si="6"/>
        <v>1441005</v>
      </c>
      <c r="P77" s="7">
        <v>979051.35</v>
      </c>
      <c r="Q77" s="7">
        <v>68297.03</v>
      </c>
      <c r="R77" s="7">
        <f t="shared" si="7"/>
        <v>393656.62</v>
      </c>
      <c r="S77" s="7">
        <v>0</v>
      </c>
      <c r="T77" s="14">
        <v>15561.601741513548</v>
      </c>
      <c r="U77" s="1">
        <f t="shared" si="5"/>
        <v>-16.400000000000006</v>
      </c>
      <c r="V77" s="7">
        <f t="shared" si="5"/>
        <v>-279798.11999999988</v>
      </c>
      <c r="W77" s="7">
        <f t="shared" si="5"/>
        <v>31988.044702747808</v>
      </c>
      <c r="X77" s="7">
        <f t="shared" si="5"/>
        <v>-247810.07221966423</v>
      </c>
      <c r="Y77" s="7">
        <f t="shared" si="5"/>
        <v>-8819.890000000014</v>
      </c>
      <c r="Z77" s="7">
        <f t="shared" si="5"/>
        <v>2046.6399999999994</v>
      </c>
      <c r="AA77" s="7">
        <f t="shared" si="5"/>
        <v>-241036.82221966423</v>
      </c>
      <c r="AB77" s="7">
        <f t="shared" si="5"/>
        <v>0</v>
      </c>
      <c r="AC77" s="14">
        <f t="shared" si="5"/>
        <v>67.885482617546586</v>
      </c>
    </row>
    <row r="78" spans="1:29" x14ac:dyDescent="0.25">
      <c r="A78" s="7" t="s">
        <v>110</v>
      </c>
      <c r="B78" s="7" t="s">
        <v>110</v>
      </c>
      <c r="C78" s="1">
        <v>521</v>
      </c>
      <c r="D78" s="7">
        <v>4929640.12</v>
      </c>
      <c r="E78" s="7">
        <v>-547124.47449529509</v>
      </c>
      <c r="F78" s="7">
        <v>4382515.6455047047</v>
      </c>
      <c r="G78" s="7">
        <v>1907062.17</v>
      </c>
      <c r="H78" s="7">
        <v>244245.4</v>
      </c>
      <c r="I78" s="7">
        <v>2231208.0755047048</v>
      </c>
      <c r="J78" s="7">
        <v>0</v>
      </c>
      <c r="K78" s="14">
        <v>8411.738283118435</v>
      </c>
      <c r="L78" s="1">
        <v>526.20000000000005</v>
      </c>
      <c r="M78" s="7">
        <v>5026355.72</v>
      </c>
      <c r="N78" s="7">
        <v>-554959.90050320711</v>
      </c>
      <c r="O78" s="7">
        <f t="shared" si="6"/>
        <v>4471395.82</v>
      </c>
      <c r="P78" s="7">
        <v>2043724.99</v>
      </c>
      <c r="Q78" s="7">
        <v>10899.4</v>
      </c>
      <c r="R78" s="7">
        <f t="shared" si="7"/>
        <v>2416771.4300000002</v>
      </c>
      <c r="S78" s="7">
        <v>0</v>
      </c>
      <c r="T78" s="14">
        <v>8497.5175274595858</v>
      </c>
      <c r="U78" s="1">
        <f t="shared" si="5"/>
        <v>5.2000000000000455</v>
      </c>
      <c r="V78" s="7">
        <f t="shared" si="5"/>
        <v>96715.599999999627</v>
      </c>
      <c r="W78" s="7">
        <f t="shared" si="5"/>
        <v>-7835.4260079120286</v>
      </c>
      <c r="X78" s="7">
        <f t="shared" si="5"/>
        <v>88880.174495295621</v>
      </c>
      <c r="Y78" s="7">
        <f t="shared" si="5"/>
        <v>136662.82000000007</v>
      </c>
      <c r="Z78" s="7">
        <f t="shared" si="5"/>
        <v>-233346</v>
      </c>
      <c r="AA78" s="7">
        <f t="shared" si="5"/>
        <v>185563.35449529532</v>
      </c>
      <c r="AB78" s="7">
        <f t="shared" si="5"/>
        <v>0</v>
      </c>
      <c r="AC78" s="14">
        <f t="shared" si="5"/>
        <v>85.779244341150843</v>
      </c>
    </row>
    <row r="79" spans="1:29" x14ac:dyDescent="0.25">
      <c r="A79" s="7" t="s">
        <v>110</v>
      </c>
      <c r="B79" s="7" t="s">
        <v>111</v>
      </c>
      <c r="C79" s="1">
        <v>213.1</v>
      </c>
      <c r="D79" s="7">
        <v>2781389.41</v>
      </c>
      <c r="E79" s="7">
        <v>-308697.22378700308</v>
      </c>
      <c r="F79" s="7">
        <v>2472692.186212997</v>
      </c>
      <c r="G79" s="7">
        <v>901924.61</v>
      </c>
      <c r="H79" s="7">
        <v>30758.86</v>
      </c>
      <c r="I79" s="7">
        <v>1540008.716212997</v>
      </c>
      <c r="J79" s="7">
        <v>0</v>
      </c>
      <c r="K79" s="14">
        <v>11603.435880868123</v>
      </c>
      <c r="L79" s="1">
        <v>214.2</v>
      </c>
      <c r="M79" s="7">
        <v>2781434.0500000003</v>
      </c>
      <c r="N79" s="7">
        <v>-307098.11434600031</v>
      </c>
      <c r="O79" s="7">
        <f t="shared" si="6"/>
        <v>2474335.94</v>
      </c>
      <c r="P79" s="7">
        <v>859892.26</v>
      </c>
      <c r="Q79" s="7">
        <v>99747.04</v>
      </c>
      <c r="R79" s="7">
        <f t="shared" si="7"/>
        <v>1514696.64</v>
      </c>
      <c r="S79" s="7">
        <v>0</v>
      </c>
      <c r="T79" s="14">
        <v>11551.516225432544</v>
      </c>
      <c r="U79" s="1">
        <f t="shared" si="5"/>
        <v>1.0999999999999943</v>
      </c>
      <c r="V79" s="7">
        <f t="shared" si="5"/>
        <v>44.640000000130385</v>
      </c>
      <c r="W79" s="7">
        <f t="shared" si="5"/>
        <v>1599.1094410027727</v>
      </c>
      <c r="X79" s="7">
        <f t="shared" si="5"/>
        <v>1643.7537870029919</v>
      </c>
      <c r="Y79" s="7">
        <f t="shared" si="5"/>
        <v>-42032.349999999977</v>
      </c>
      <c r="Z79" s="7">
        <f t="shared" si="5"/>
        <v>68988.179999999993</v>
      </c>
      <c r="AA79" s="7">
        <f t="shared" si="5"/>
        <v>-25312.076212997083</v>
      </c>
      <c r="AB79" s="7">
        <f t="shared" si="5"/>
        <v>0</v>
      </c>
      <c r="AC79" s="14">
        <f t="shared" si="5"/>
        <v>-51.919655435578534</v>
      </c>
    </row>
    <row r="80" spans="1:29" x14ac:dyDescent="0.25">
      <c r="A80" s="7" t="s">
        <v>112</v>
      </c>
      <c r="B80" s="7" t="s">
        <v>113</v>
      </c>
      <c r="C80" s="1">
        <v>175.2</v>
      </c>
      <c r="D80" s="7">
        <v>2602353.17</v>
      </c>
      <c r="E80" s="7">
        <v>-288826.58285964595</v>
      </c>
      <c r="F80" s="7">
        <v>2313526.5871403539</v>
      </c>
      <c r="G80" s="7">
        <v>1056624.6499999999</v>
      </c>
      <c r="H80" s="7">
        <v>295393.01</v>
      </c>
      <c r="I80" s="7">
        <v>961508.92714035395</v>
      </c>
      <c r="J80" s="7">
        <v>0</v>
      </c>
      <c r="K80" s="14">
        <v>13205.060428883298</v>
      </c>
      <c r="L80" s="1">
        <v>175</v>
      </c>
      <c r="M80" s="7">
        <v>2586765.2200000002</v>
      </c>
      <c r="N80" s="7">
        <v>-285604.73016349843</v>
      </c>
      <c r="O80" s="7">
        <f t="shared" si="6"/>
        <v>2301160.4900000002</v>
      </c>
      <c r="P80" s="7">
        <v>1283333.72</v>
      </c>
      <c r="Q80" s="7">
        <v>267504.12</v>
      </c>
      <c r="R80" s="7">
        <f t="shared" si="7"/>
        <v>750322.65</v>
      </c>
      <c r="S80" s="7">
        <v>0</v>
      </c>
      <c r="T80" s="14">
        <v>13149.482347820775</v>
      </c>
      <c r="U80" s="1">
        <f t="shared" si="5"/>
        <v>-0.19999999999998863</v>
      </c>
      <c r="V80" s="7">
        <f t="shared" si="5"/>
        <v>-15587.949999999721</v>
      </c>
      <c r="W80" s="7">
        <f t="shared" si="5"/>
        <v>3221.8526961475145</v>
      </c>
      <c r="X80" s="7">
        <f t="shared" si="5"/>
        <v>-12366.097140353639</v>
      </c>
      <c r="Y80" s="7">
        <f t="shared" si="5"/>
        <v>226709.07000000007</v>
      </c>
      <c r="Z80" s="7">
        <f t="shared" si="5"/>
        <v>-27888.890000000014</v>
      </c>
      <c r="AA80" s="7">
        <f t="shared" si="5"/>
        <v>-211186.27714035392</v>
      </c>
      <c r="AB80" s="7">
        <f t="shared" si="5"/>
        <v>0</v>
      </c>
      <c r="AC80" s="14">
        <f t="shared" si="5"/>
        <v>-55.578081062523779</v>
      </c>
    </row>
    <row r="81" spans="1:29" x14ac:dyDescent="0.25">
      <c r="A81" s="7" t="s">
        <v>114</v>
      </c>
      <c r="B81" s="7" t="s">
        <v>114</v>
      </c>
      <c r="C81" s="1">
        <v>81135.8</v>
      </c>
      <c r="D81" s="7">
        <v>682908575.45999992</v>
      </c>
      <c r="E81" s="7">
        <v>-75793767.167913064</v>
      </c>
      <c r="F81" s="7">
        <v>607114808.29208684</v>
      </c>
      <c r="G81" s="7">
        <v>237330383.75999999</v>
      </c>
      <c r="H81" s="7">
        <v>17903611.41</v>
      </c>
      <c r="I81" s="7">
        <v>351880813.12208682</v>
      </c>
      <c r="J81" s="7">
        <v>0</v>
      </c>
      <c r="K81" s="14">
        <v>7482.6994778148091</v>
      </c>
      <c r="L81" s="1">
        <v>80996.3</v>
      </c>
      <c r="M81" s="7">
        <v>680894228.81000006</v>
      </c>
      <c r="N81" s="7">
        <v>-75177527.123688251</v>
      </c>
      <c r="O81" s="7">
        <f t="shared" si="6"/>
        <v>605716701.69000006</v>
      </c>
      <c r="P81" s="7">
        <v>247171456.00999999</v>
      </c>
      <c r="Q81" s="7">
        <v>19127654.59</v>
      </c>
      <c r="R81" s="7">
        <f t="shared" si="7"/>
        <v>339417591.08999997</v>
      </c>
      <c r="S81" s="7">
        <v>0</v>
      </c>
      <c r="T81" s="14">
        <v>7478.3220675257298</v>
      </c>
      <c r="U81" s="1">
        <f t="shared" si="5"/>
        <v>-139.5</v>
      </c>
      <c r="V81" s="7">
        <f t="shared" si="5"/>
        <v>-2014346.6499998569</v>
      </c>
      <c r="W81" s="7">
        <f t="shared" si="5"/>
        <v>616240.04422481358</v>
      </c>
      <c r="X81" s="7">
        <f t="shared" si="5"/>
        <v>-1398106.6020867825</v>
      </c>
      <c r="Y81" s="7">
        <f t="shared" si="5"/>
        <v>9841072.25</v>
      </c>
      <c r="Z81" s="7">
        <f t="shared" si="5"/>
        <v>1224043.1799999997</v>
      </c>
      <c r="AA81" s="7">
        <f t="shared" si="5"/>
        <v>-12463222.032086849</v>
      </c>
      <c r="AB81" s="7">
        <f t="shared" si="5"/>
        <v>0</v>
      </c>
      <c r="AC81" s="14">
        <f t="shared" si="5"/>
        <v>-4.3774102890793074</v>
      </c>
    </row>
    <row r="82" spans="1:29" x14ac:dyDescent="0.25">
      <c r="A82" s="7" t="s">
        <v>77</v>
      </c>
      <c r="B82" s="7" t="s">
        <v>115</v>
      </c>
      <c r="C82" s="1">
        <v>177.89999999999998</v>
      </c>
      <c r="D82" s="7">
        <v>2433315.21</v>
      </c>
      <c r="E82" s="7">
        <v>-270065.61800553068</v>
      </c>
      <c r="F82" s="7">
        <v>2163249.5919944691</v>
      </c>
      <c r="G82" s="7">
        <v>440990.52</v>
      </c>
      <c r="H82" s="7">
        <v>77293.570000000007</v>
      </c>
      <c r="I82" s="7">
        <v>1644965.501994469</v>
      </c>
      <c r="J82" s="7">
        <v>0</v>
      </c>
      <c r="K82" s="14">
        <v>12159.91901064907</v>
      </c>
      <c r="L82" s="1">
        <v>168.9</v>
      </c>
      <c r="M82" s="7">
        <v>2370468.0100000002</v>
      </c>
      <c r="N82" s="7">
        <v>-261723.35669383057</v>
      </c>
      <c r="O82" s="7">
        <f t="shared" si="6"/>
        <v>2108744.65</v>
      </c>
      <c r="P82" s="7">
        <v>480558.62</v>
      </c>
      <c r="Q82" s="7">
        <v>71163.3</v>
      </c>
      <c r="R82" s="7">
        <f t="shared" si="7"/>
        <v>1557022.73</v>
      </c>
      <c r="S82" s="7">
        <v>0</v>
      </c>
      <c r="T82" s="14">
        <v>12485.16083219786</v>
      </c>
      <c r="U82" s="1">
        <f t="shared" si="5"/>
        <v>-8.9999999999999716</v>
      </c>
      <c r="V82" s="7">
        <f t="shared" si="5"/>
        <v>-62847.199999999721</v>
      </c>
      <c r="W82" s="7">
        <f t="shared" si="5"/>
        <v>8342.2613117001019</v>
      </c>
      <c r="X82" s="7">
        <f t="shared" si="5"/>
        <v>-54504.941994469147</v>
      </c>
      <c r="Y82" s="7">
        <f t="shared" si="5"/>
        <v>39568.099999999977</v>
      </c>
      <c r="Z82" s="7">
        <f t="shared" si="5"/>
        <v>-6130.2700000000041</v>
      </c>
      <c r="AA82" s="7">
        <f t="shared" si="5"/>
        <v>-87942.771994468989</v>
      </c>
      <c r="AB82" s="7">
        <f t="shared" si="5"/>
        <v>0</v>
      </c>
      <c r="AC82" s="14">
        <f t="shared" si="5"/>
        <v>325.24182154879054</v>
      </c>
    </row>
    <row r="83" spans="1:29" x14ac:dyDescent="0.25">
      <c r="A83" s="7" t="s">
        <v>77</v>
      </c>
      <c r="B83" s="7" t="s">
        <v>116</v>
      </c>
      <c r="C83" s="1">
        <v>62.199999999999996</v>
      </c>
      <c r="D83" s="7">
        <v>1042092.35</v>
      </c>
      <c r="E83" s="7">
        <v>-115658.38793305606</v>
      </c>
      <c r="F83" s="7">
        <v>926433.96206694387</v>
      </c>
      <c r="G83" s="7">
        <v>298756.03000000003</v>
      </c>
      <c r="H83" s="7">
        <v>70740.149999999994</v>
      </c>
      <c r="I83" s="7">
        <v>556937.78206694382</v>
      </c>
      <c r="J83" s="7">
        <v>0</v>
      </c>
      <c r="K83" s="14">
        <v>14894.436689179163</v>
      </c>
      <c r="L83" s="1">
        <v>59.5</v>
      </c>
      <c r="M83" s="7">
        <v>992485.16999999993</v>
      </c>
      <c r="N83" s="7">
        <v>-109580.28079916886</v>
      </c>
      <c r="O83" s="7">
        <f t="shared" si="6"/>
        <v>882904.89</v>
      </c>
      <c r="P83" s="7">
        <v>312349.28000000003</v>
      </c>
      <c r="Q83" s="7">
        <v>60841.21</v>
      </c>
      <c r="R83" s="7">
        <f t="shared" si="7"/>
        <v>509714.4</v>
      </c>
      <c r="S83" s="7">
        <v>0</v>
      </c>
      <c r="T83" s="14">
        <v>14838.730676041814</v>
      </c>
      <c r="U83" s="1">
        <f t="shared" si="5"/>
        <v>-2.6999999999999957</v>
      </c>
      <c r="V83" s="7">
        <f t="shared" si="5"/>
        <v>-49607.180000000051</v>
      </c>
      <c r="W83" s="7">
        <f t="shared" si="5"/>
        <v>6078.1071338871989</v>
      </c>
      <c r="X83" s="7">
        <f t="shared" si="5"/>
        <v>-43529.07206694386</v>
      </c>
      <c r="Y83" s="7">
        <f t="shared" si="5"/>
        <v>13593.25</v>
      </c>
      <c r="Z83" s="7">
        <f t="shared" si="5"/>
        <v>-9898.9399999999951</v>
      </c>
      <c r="AA83" s="7">
        <f t="shared" si="5"/>
        <v>-47223.382066943799</v>
      </c>
      <c r="AB83" s="7">
        <f t="shared" si="5"/>
        <v>0</v>
      </c>
      <c r="AC83" s="14">
        <f t="shared" si="5"/>
        <v>-55.706013137349146</v>
      </c>
    </row>
    <row r="84" spans="1:29" x14ac:dyDescent="0.25">
      <c r="A84" s="7" t="s">
        <v>58</v>
      </c>
      <c r="B84" s="7" t="s">
        <v>117</v>
      </c>
      <c r="C84" s="1">
        <v>174.5</v>
      </c>
      <c r="D84" s="7">
        <v>2453932.87</v>
      </c>
      <c r="E84" s="7">
        <v>-272353.90398954338</v>
      </c>
      <c r="F84" s="7">
        <v>2181578.9660104569</v>
      </c>
      <c r="G84" s="7">
        <v>761557.1</v>
      </c>
      <c r="H84" s="7">
        <v>74387.89</v>
      </c>
      <c r="I84" s="7">
        <v>1345633.9760104569</v>
      </c>
      <c r="J84" s="7">
        <v>0</v>
      </c>
      <c r="K84" s="14">
        <v>12501.885192037002</v>
      </c>
      <c r="L84" s="1">
        <v>167</v>
      </c>
      <c r="M84" s="7">
        <v>2364295.4200000004</v>
      </c>
      <c r="N84" s="7">
        <v>-261041.84107434971</v>
      </c>
      <c r="O84" s="7">
        <f t="shared" si="6"/>
        <v>2103253.58</v>
      </c>
      <c r="P84" s="7">
        <v>843310.36</v>
      </c>
      <c r="Q84" s="7">
        <v>73939.23</v>
      </c>
      <c r="R84" s="7">
        <f t="shared" si="7"/>
        <v>1186003.99</v>
      </c>
      <c r="S84" s="7">
        <v>0</v>
      </c>
      <c r="T84" s="14">
        <v>12594.326902708708</v>
      </c>
      <c r="U84" s="1">
        <f t="shared" si="5"/>
        <v>-7.5</v>
      </c>
      <c r="V84" s="7">
        <f t="shared" si="5"/>
        <v>-89637.449999999721</v>
      </c>
      <c r="W84" s="7">
        <f t="shared" si="5"/>
        <v>11312.062915193674</v>
      </c>
      <c r="X84" s="7">
        <f t="shared" si="5"/>
        <v>-78325.38601045683</v>
      </c>
      <c r="Y84" s="7">
        <f t="shared" si="5"/>
        <v>81753.260000000009</v>
      </c>
      <c r="Z84" s="7">
        <f t="shared" si="5"/>
        <v>-448.66000000000349</v>
      </c>
      <c r="AA84" s="7">
        <f t="shared" si="5"/>
        <v>-159629.98601045692</v>
      </c>
      <c r="AB84" s="7">
        <f t="shared" si="5"/>
        <v>0</v>
      </c>
      <c r="AC84" s="14">
        <f t="shared" si="5"/>
        <v>92.44171067170646</v>
      </c>
    </row>
    <row r="85" spans="1:29" x14ac:dyDescent="0.25">
      <c r="A85" s="7" t="s">
        <v>58</v>
      </c>
      <c r="B85" s="7" t="s">
        <v>118</v>
      </c>
      <c r="C85" s="1">
        <v>99.5</v>
      </c>
      <c r="D85" s="7">
        <v>1546867.3399999999</v>
      </c>
      <c r="E85" s="7">
        <v>-171681.69681957123</v>
      </c>
      <c r="F85" s="7">
        <v>1375185.6431804285</v>
      </c>
      <c r="G85" s="7">
        <v>465345.16</v>
      </c>
      <c r="H85" s="7">
        <v>73937.78</v>
      </c>
      <c r="I85" s="7">
        <v>835902.70318042859</v>
      </c>
      <c r="J85" s="7">
        <v>0</v>
      </c>
      <c r="K85" s="14">
        <v>13820.961237994257</v>
      </c>
      <c r="L85" s="1">
        <v>100.39999999999999</v>
      </c>
      <c r="M85" s="7">
        <v>1556612.3900000001</v>
      </c>
      <c r="N85" s="7">
        <v>-171865.56328258826</v>
      </c>
      <c r="O85" s="7">
        <f t="shared" si="6"/>
        <v>1384746.83</v>
      </c>
      <c r="P85" s="7">
        <v>669289.04</v>
      </c>
      <c r="Q85" s="7">
        <v>68135.38</v>
      </c>
      <c r="R85" s="7">
        <f t="shared" si="7"/>
        <v>647322.41</v>
      </c>
      <c r="S85" s="7">
        <v>0</v>
      </c>
      <c r="T85" s="14">
        <v>13792.292603958953</v>
      </c>
      <c r="U85" s="1">
        <f t="shared" si="5"/>
        <v>0.89999999999999147</v>
      </c>
      <c r="V85" s="7">
        <f t="shared" si="5"/>
        <v>9745.0500000002794</v>
      </c>
      <c r="W85" s="7">
        <f t="shared" si="5"/>
        <v>-183.86646301703877</v>
      </c>
      <c r="X85" s="7">
        <f t="shared" si="5"/>
        <v>9561.186819571536</v>
      </c>
      <c r="Y85" s="7">
        <f t="shared" si="5"/>
        <v>203943.88000000006</v>
      </c>
      <c r="Z85" s="7">
        <f t="shared" si="5"/>
        <v>-5802.3999999999942</v>
      </c>
      <c r="AA85" s="7">
        <f t="shared" si="5"/>
        <v>-188580.29318042856</v>
      </c>
      <c r="AB85" s="7">
        <f t="shared" si="5"/>
        <v>0</v>
      </c>
      <c r="AC85" s="14">
        <f t="shared" si="5"/>
        <v>-28.668634035304422</v>
      </c>
    </row>
    <row r="86" spans="1:29" x14ac:dyDescent="0.25">
      <c r="A86" s="7" t="s">
        <v>58</v>
      </c>
      <c r="B86" s="7" t="s">
        <v>119</v>
      </c>
      <c r="C86" s="1">
        <v>185.70000000000002</v>
      </c>
      <c r="D86" s="7">
        <v>2532924.7799999998</v>
      </c>
      <c r="E86" s="7">
        <v>-281120.95517301385</v>
      </c>
      <c r="F86" s="7">
        <v>2251803.8248269861</v>
      </c>
      <c r="G86" s="7">
        <v>460614.18</v>
      </c>
      <c r="H86" s="7">
        <v>63443.55</v>
      </c>
      <c r="I86" s="7">
        <v>1727746.0948269861</v>
      </c>
      <c r="J86" s="7">
        <v>0</v>
      </c>
      <c r="K86" s="14">
        <v>12126.030289859913</v>
      </c>
      <c r="L86" s="1">
        <v>202.5</v>
      </c>
      <c r="M86" s="7">
        <v>2672154.46</v>
      </c>
      <c r="N86" s="7">
        <v>-295032.55556508864</v>
      </c>
      <c r="O86" s="7">
        <f t="shared" si="6"/>
        <v>2377121.9</v>
      </c>
      <c r="P86" s="7">
        <v>641055.65</v>
      </c>
      <c r="Q86" s="7">
        <v>57553.37</v>
      </c>
      <c r="R86" s="7">
        <f t="shared" si="7"/>
        <v>1678512.88</v>
      </c>
      <c r="S86" s="7">
        <v>0</v>
      </c>
      <c r="T86" s="14">
        <v>11738.868098026003</v>
      </c>
      <c r="U86" s="1">
        <f t="shared" si="5"/>
        <v>16.799999999999983</v>
      </c>
      <c r="V86" s="7">
        <f t="shared" si="5"/>
        <v>139229.68000000017</v>
      </c>
      <c r="W86" s="7">
        <f t="shared" si="5"/>
        <v>-13911.60039207479</v>
      </c>
      <c r="X86" s="7">
        <f t="shared" si="5"/>
        <v>125318.07517301384</v>
      </c>
      <c r="Y86" s="7">
        <f t="shared" si="5"/>
        <v>180441.47000000003</v>
      </c>
      <c r="Z86" s="7">
        <f t="shared" si="5"/>
        <v>-5890.18</v>
      </c>
      <c r="AA86" s="7">
        <f t="shared" si="5"/>
        <v>-49233.214826986194</v>
      </c>
      <c r="AB86" s="7">
        <f t="shared" si="5"/>
        <v>0</v>
      </c>
      <c r="AC86" s="14">
        <f t="shared" si="5"/>
        <v>-387.16219183390967</v>
      </c>
    </row>
    <row r="87" spans="1:29" x14ac:dyDescent="0.25">
      <c r="A87" s="7" t="s">
        <v>58</v>
      </c>
      <c r="B87" s="7" t="s">
        <v>120</v>
      </c>
      <c r="C87" s="1">
        <v>112.2</v>
      </c>
      <c r="D87" s="7">
        <v>1800487.93</v>
      </c>
      <c r="E87" s="7">
        <v>-199830.20840401054</v>
      </c>
      <c r="F87" s="7">
        <v>1600657.7215959893</v>
      </c>
      <c r="G87" s="7">
        <v>368166.17</v>
      </c>
      <c r="H87" s="7">
        <v>48208.46</v>
      </c>
      <c r="I87" s="7">
        <v>1184283.0915959894</v>
      </c>
      <c r="J87" s="7">
        <v>0</v>
      </c>
      <c r="K87" s="14">
        <v>14266.111600677266</v>
      </c>
      <c r="L87" s="1">
        <v>111</v>
      </c>
      <c r="M87" s="7">
        <v>1778143.9</v>
      </c>
      <c r="N87" s="7">
        <v>-196324.85577928508</v>
      </c>
      <c r="O87" s="7">
        <f t="shared" si="6"/>
        <v>1581819.04</v>
      </c>
      <c r="P87" s="7">
        <v>434949.54</v>
      </c>
      <c r="Q87" s="7">
        <v>42357.75</v>
      </c>
      <c r="R87" s="7">
        <f t="shared" si="7"/>
        <v>1104511.75</v>
      </c>
      <c r="S87" s="7">
        <v>0</v>
      </c>
      <c r="T87" s="14">
        <v>14250.615338176423</v>
      </c>
      <c r="U87" s="1">
        <f t="shared" si="5"/>
        <v>-1.2000000000000028</v>
      </c>
      <c r="V87" s="7">
        <f t="shared" si="5"/>
        <v>-22344.030000000028</v>
      </c>
      <c r="W87" s="7">
        <f t="shared" si="5"/>
        <v>3505.3526247254631</v>
      </c>
      <c r="X87" s="7">
        <f t="shared" si="5"/>
        <v>-18838.68159598927</v>
      </c>
      <c r="Y87" s="7">
        <f t="shared" si="5"/>
        <v>66783.37</v>
      </c>
      <c r="Z87" s="7">
        <f t="shared" si="5"/>
        <v>-5850.7099999999991</v>
      </c>
      <c r="AA87" s="7">
        <f t="shared" si="5"/>
        <v>-79771.341595989419</v>
      </c>
      <c r="AB87" s="7">
        <f t="shared" si="5"/>
        <v>0</v>
      </c>
      <c r="AC87" s="14">
        <f t="shared" si="5"/>
        <v>-15.496262500842931</v>
      </c>
    </row>
    <row r="88" spans="1:29" x14ac:dyDescent="0.25">
      <c r="A88" s="7" t="s">
        <v>58</v>
      </c>
      <c r="B88" s="7" t="s">
        <v>121</v>
      </c>
      <c r="C88" s="1">
        <v>721.8</v>
      </c>
      <c r="D88" s="7">
        <v>6373563.7199999997</v>
      </c>
      <c r="E88" s="7">
        <v>-707380.78563172626</v>
      </c>
      <c r="F88" s="7">
        <v>5666182.9343682732</v>
      </c>
      <c r="G88" s="7">
        <v>2021929.83</v>
      </c>
      <c r="H88" s="7">
        <v>290921.83</v>
      </c>
      <c r="I88" s="7">
        <v>3353331.2743682731</v>
      </c>
      <c r="J88" s="7">
        <v>0</v>
      </c>
      <c r="K88" s="14">
        <v>7850.0733366143995</v>
      </c>
      <c r="L88" s="1">
        <v>719</v>
      </c>
      <c r="M88" s="7">
        <v>6379759.4399999995</v>
      </c>
      <c r="N88" s="7">
        <v>-704389.19592758082</v>
      </c>
      <c r="O88" s="7">
        <f t="shared" si="6"/>
        <v>5675370.2400000002</v>
      </c>
      <c r="P88" s="7">
        <v>2508685.2000000002</v>
      </c>
      <c r="Q88" s="7">
        <v>245241.93</v>
      </c>
      <c r="R88" s="7">
        <f t="shared" si="7"/>
        <v>2921443.11</v>
      </c>
      <c r="S88" s="7">
        <v>0</v>
      </c>
      <c r="T88" s="14">
        <v>7893.4180570312519</v>
      </c>
      <c r="U88" s="1">
        <f t="shared" si="5"/>
        <v>-2.7999999999999545</v>
      </c>
      <c r="V88" s="7">
        <f t="shared" si="5"/>
        <v>6195.7199999997392</v>
      </c>
      <c r="W88" s="7">
        <f t="shared" si="5"/>
        <v>2991.5897041454446</v>
      </c>
      <c r="X88" s="7">
        <f t="shared" si="5"/>
        <v>9187.3056317269802</v>
      </c>
      <c r="Y88" s="7">
        <f t="shared" si="5"/>
        <v>486755.37000000011</v>
      </c>
      <c r="Z88" s="7">
        <f t="shared" si="5"/>
        <v>-45679.900000000023</v>
      </c>
      <c r="AA88" s="7">
        <f t="shared" si="5"/>
        <v>-431888.16436827322</v>
      </c>
      <c r="AB88" s="7">
        <f t="shared" si="5"/>
        <v>0</v>
      </c>
      <c r="AC88" s="14">
        <f t="shared" si="5"/>
        <v>43.344720416852397</v>
      </c>
    </row>
    <row r="89" spans="1:29" x14ac:dyDescent="0.25">
      <c r="A89" s="7" t="s">
        <v>122</v>
      </c>
      <c r="B89" s="7" t="s">
        <v>122</v>
      </c>
      <c r="C89" s="1">
        <v>968.6</v>
      </c>
      <c r="D89" s="7">
        <v>8833716.2200000007</v>
      </c>
      <c r="E89" s="7">
        <v>-980424.98581175623</v>
      </c>
      <c r="F89" s="7">
        <v>7853291.2341882447</v>
      </c>
      <c r="G89" s="7">
        <v>4809368.12</v>
      </c>
      <c r="H89" s="7">
        <v>268813.55</v>
      </c>
      <c r="I89" s="7">
        <v>2775109.5641882448</v>
      </c>
      <c r="J89" s="7">
        <v>0</v>
      </c>
      <c r="K89" s="14">
        <v>8107.8786229488378</v>
      </c>
      <c r="L89" s="1">
        <v>973.2</v>
      </c>
      <c r="M89" s="7">
        <v>8755352.2599999998</v>
      </c>
      <c r="N89" s="7">
        <v>-966678.38285829278</v>
      </c>
      <c r="O89" s="7">
        <f t="shared" si="6"/>
        <v>7788673.8799999999</v>
      </c>
      <c r="P89" s="7">
        <v>4605943.8899999997</v>
      </c>
      <c r="Q89" s="7">
        <v>263139.84999999998</v>
      </c>
      <c r="R89" s="7">
        <f t="shared" si="7"/>
        <v>2919590.14</v>
      </c>
      <c r="S89" s="7">
        <v>0</v>
      </c>
      <c r="T89" s="14">
        <v>8003.154773108502</v>
      </c>
      <c r="U89" s="1">
        <f t="shared" si="5"/>
        <v>4.6000000000000227</v>
      </c>
      <c r="V89" s="7">
        <f t="shared" si="5"/>
        <v>-78363.960000000894</v>
      </c>
      <c r="W89" s="7">
        <f t="shared" si="5"/>
        <v>13746.602953463444</v>
      </c>
      <c r="X89" s="7">
        <f t="shared" si="5"/>
        <v>-64617.35418824479</v>
      </c>
      <c r="Y89" s="7">
        <f t="shared" si="5"/>
        <v>-203424.23000000045</v>
      </c>
      <c r="Z89" s="7">
        <f t="shared" si="5"/>
        <v>-5673.7000000000116</v>
      </c>
      <c r="AA89" s="7">
        <f t="shared" si="5"/>
        <v>144480.57581175538</v>
      </c>
      <c r="AB89" s="7">
        <f t="shared" si="5"/>
        <v>0</v>
      </c>
      <c r="AC89" s="14">
        <f t="shared" si="5"/>
        <v>-104.72384984033579</v>
      </c>
    </row>
    <row r="90" spans="1:29" x14ac:dyDescent="0.25">
      <c r="A90" s="7" t="s">
        <v>123</v>
      </c>
      <c r="B90" s="7" t="s">
        <v>124</v>
      </c>
      <c r="C90" s="1">
        <v>5379.8</v>
      </c>
      <c r="D90" s="7">
        <v>45696254.280000001</v>
      </c>
      <c r="E90" s="7">
        <v>-5071676.3294575708</v>
      </c>
      <c r="F90" s="7">
        <v>40624577.950542428</v>
      </c>
      <c r="G90" s="7">
        <v>8362125.1900000004</v>
      </c>
      <c r="H90" s="7">
        <v>1128749.3400000001</v>
      </c>
      <c r="I90" s="7">
        <v>31133703.420542426</v>
      </c>
      <c r="J90" s="7">
        <v>0</v>
      </c>
      <c r="K90" s="14">
        <v>7551.3175119042389</v>
      </c>
      <c r="L90" s="1">
        <v>5502.6</v>
      </c>
      <c r="M90" s="7">
        <v>46603358.280000001</v>
      </c>
      <c r="N90" s="7">
        <v>-5145476.4674283965</v>
      </c>
      <c r="O90" s="7">
        <f t="shared" si="6"/>
        <v>41457881.810000002</v>
      </c>
      <c r="P90" s="7">
        <v>8726204.6199999992</v>
      </c>
      <c r="Q90" s="7">
        <v>1031380.62</v>
      </c>
      <c r="R90" s="7">
        <f t="shared" si="7"/>
        <v>31700296.57</v>
      </c>
      <c r="S90" s="7">
        <v>0</v>
      </c>
      <c r="T90" s="14">
        <v>7534.2315221540248</v>
      </c>
      <c r="U90" s="1">
        <f t="shared" si="5"/>
        <v>122.80000000000018</v>
      </c>
      <c r="V90" s="7">
        <f t="shared" si="5"/>
        <v>907104</v>
      </c>
      <c r="W90" s="7">
        <f t="shared" si="5"/>
        <v>-73800.137970825657</v>
      </c>
      <c r="X90" s="7">
        <f t="shared" si="5"/>
        <v>833303.85945757478</v>
      </c>
      <c r="Y90" s="7">
        <f t="shared" si="5"/>
        <v>364079.42999999877</v>
      </c>
      <c r="Z90" s="7">
        <f t="shared" si="5"/>
        <v>-97368.720000000088</v>
      </c>
      <c r="AA90" s="7">
        <f t="shared" si="5"/>
        <v>566593.14945757389</v>
      </c>
      <c r="AB90" s="7">
        <f t="shared" si="5"/>
        <v>0</v>
      </c>
      <c r="AC90" s="14">
        <f t="shared" si="5"/>
        <v>-17.085989750214139</v>
      </c>
    </row>
    <row r="91" spans="1:29" x14ac:dyDescent="0.25">
      <c r="A91" s="7" t="s">
        <v>123</v>
      </c>
      <c r="B91" s="7" t="s">
        <v>125</v>
      </c>
      <c r="C91" s="1">
        <v>1340.6000000000001</v>
      </c>
      <c r="D91" s="7">
        <v>11909965.110000001</v>
      </c>
      <c r="E91" s="7">
        <v>-1321847.6893737325</v>
      </c>
      <c r="F91" s="7">
        <v>10588117.420626268</v>
      </c>
      <c r="G91" s="7">
        <v>1730236.38</v>
      </c>
      <c r="H91" s="7">
        <v>206064.35</v>
      </c>
      <c r="I91" s="7">
        <v>8651816.6906262692</v>
      </c>
      <c r="J91" s="7">
        <v>0</v>
      </c>
      <c r="K91" s="14">
        <v>7898.0437271566961</v>
      </c>
      <c r="L91" s="1">
        <v>1323.7</v>
      </c>
      <c r="M91" s="7">
        <v>11810244.710000001</v>
      </c>
      <c r="N91" s="7">
        <v>-1303969.0372690393</v>
      </c>
      <c r="O91" s="7">
        <f t="shared" si="6"/>
        <v>10506275.67</v>
      </c>
      <c r="P91" s="7">
        <v>1785216.66</v>
      </c>
      <c r="Q91" s="7">
        <v>101629.99</v>
      </c>
      <c r="R91" s="7">
        <f t="shared" si="7"/>
        <v>8619429.0199999996</v>
      </c>
      <c r="S91" s="7">
        <v>0</v>
      </c>
      <c r="T91" s="14">
        <v>7937.0482333985274</v>
      </c>
      <c r="U91" s="1">
        <f t="shared" si="5"/>
        <v>-16.900000000000091</v>
      </c>
      <c r="V91" s="7">
        <f t="shared" si="5"/>
        <v>-99720.400000000373</v>
      </c>
      <c r="W91" s="7">
        <f t="shared" si="5"/>
        <v>17878.652104693232</v>
      </c>
      <c r="X91" s="7">
        <f t="shared" si="5"/>
        <v>-81841.750626267865</v>
      </c>
      <c r="Y91" s="7">
        <f t="shared" si="5"/>
        <v>54980.280000000028</v>
      </c>
      <c r="Z91" s="7">
        <f t="shared" si="5"/>
        <v>-104434.36</v>
      </c>
      <c r="AA91" s="7">
        <f t="shared" si="5"/>
        <v>-32387.670626269653</v>
      </c>
      <c r="AB91" s="7">
        <f t="shared" si="5"/>
        <v>0</v>
      </c>
      <c r="AC91" s="14">
        <f t="shared" si="5"/>
        <v>39.004506241831223</v>
      </c>
    </row>
    <row r="92" spans="1:29" x14ac:dyDescent="0.25">
      <c r="A92" s="7" t="s">
        <v>123</v>
      </c>
      <c r="B92" s="7" t="s">
        <v>126</v>
      </c>
      <c r="C92" s="1">
        <v>845.6</v>
      </c>
      <c r="D92" s="7">
        <v>8078840.1200000001</v>
      </c>
      <c r="E92" s="7">
        <v>-896643.78080128622</v>
      </c>
      <c r="F92" s="7">
        <v>7182196.3391987141</v>
      </c>
      <c r="G92" s="7">
        <v>634101.71</v>
      </c>
      <c r="H92" s="7">
        <v>90946.16</v>
      </c>
      <c r="I92" s="7">
        <v>6457148.469198714</v>
      </c>
      <c r="J92" s="7">
        <v>0</v>
      </c>
      <c r="K92" s="14">
        <v>8493.6096726569467</v>
      </c>
      <c r="L92" s="1">
        <v>823.5</v>
      </c>
      <c r="M92" s="7">
        <v>8034311.96</v>
      </c>
      <c r="N92" s="7">
        <v>-887068.32829040743</v>
      </c>
      <c r="O92" s="7">
        <f t="shared" si="6"/>
        <v>7147243.6299999999</v>
      </c>
      <c r="P92" s="7">
        <v>556367.78</v>
      </c>
      <c r="Q92" s="7">
        <v>73850.64</v>
      </c>
      <c r="R92" s="7">
        <f t="shared" si="7"/>
        <v>6517025.21</v>
      </c>
      <c r="S92" s="7">
        <v>0</v>
      </c>
      <c r="T92" s="14">
        <v>8679.1017371108919</v>
      </c>
      <c r="U92" s="1">
        <f t="shared" si="5"/>
        <v>-22.100000000000023</v>
      </c>
      <c r="V92" s="7">
        <f t="shared" si="5"/>
        <v>-44528.160000000149</v>
      </c>
      <c r="W92" s="7">
        <f t="shared" si="5"/>
        <v>9575.452510878793</v>
      </c>
      <c r="X92" s="7">
        <f t="shared" si="5"/>
        <v>-34952.709198714234</v>
      </c>
      <c r="Y92" s="7">
        <f t="shared" si="5"/>
        <v>-77733.929999999935</v>
      </c>
      <c r="Z92" s="7">
        <f t="shared" si="5"/>
        <v>-17095.520000000004</v>
      </c>
      <c r="AA92" s="7">
        <f t="shared" si="5"/>
        <v>59876.740801285952</v>
      </c>
      <c r="AB92" s="7">
        <f t="shared" si="5"/>
        <v>0</v>
      </c>
      <c r="AC92" s="14">
        <f t="shared" si="5"/>
        <v>185.4920644539452</v>
      </c>
    </row>
    <row r="93" spans="1:29" x14ac:dyDescent="0.25">
      <c r="A93" s="7" t="s">
        <v>127</v>
      </c>
      <c r="B93" s="7" t="s">
        <v>128</v>
      </c>
      <c r="C93" s="1">
        <v>29934.1</v>
      </c>
      <c r="D93" s="7">
        <v>245028808.43000001</v>
      </c>
      <c r="E93" s="7">
        <v>-27194938.126329608</v>
      </c>
      <c r="F93" s="7">
        <v>217833870.30367041</v>
      </c>
      <c r="G93" s="7">
        <v>85945059.719999999</v>
      </c>
      <c r="H93" s="7">
        <v>6375139.7699999996</v>
      </c>
      <c r="I93" s="7">
        <v>125513670.81367041</v>
      </c>
      <c r="J93" s="7">
        <v>0</v>
      </c>
      <c r="K93" s="14">
        <v>7277.114404764814</v>
      </c>
      <c r="L93" s="1">
        <v>29884</v>
      </c>
      <c r="M93" s="7">
        <v>244424143.34999999</v>
      </c>
      <c r="N93" s="7">
        <v>-26986867.987548172</v>
      </c>
      <c r="O93" s="7">
        <f t="shared" si="6"/>
        <v>217437275.36000001</v>
      </c>
      <c r="P93" s="7">
        <v>88060125.670000002</v>
      </c>
      <c r="Q93" s="7">
        <v>7211615.2300000004</v>
      </c>
      <c r="R93" s="7">
        <f t="shared" si="7"/>
        <v>122165534.45999999</v>
      </c>
      <c r="S93" s="7">
        <v>0</v>
      </c>
      <c r="T93" s="14">
        <v>7276.0398009131013</v>
      </c>
      <c r="U93" s="1">
        <f t="shared" si="5"/>
        <v>-50.099999999998545</v>
      </c>
      <c r="V93" s="7">
        <f t="shared" si="5"/>
        <v>-604665.08000001311</v>
      </c>
      <c r="W93" s="7">
        <f t="shared" si="5"/>
        <v>208070.13878143579</v>
      </c>
      <c r="X93" s="7">
        <f t="shared" ref="X93:AC124" si="8">O93-F93</f>
        <v>-396594.94367039204</v>
      </c>
      <c r="Y93" s="7">
        <f t="shared" si="8"/>
        <v>2115065.950000003</v>
      </c>
      <c r="Z93" s="7">
        <f t="shared" si="8"/>
        <v>836475.46000000089</v>
      </c>
      <c r="AA93" s="7">
        <f t="shared" si="8"/>
        <v>-3348136.3536704183</v>
      </c>
      <c r="AB93" s="7">
        <f t="shared" si="8"/>
        <v>0</v>
      </c>
      <c r="AC93" s="14">
        <f t="shared" si="8"/>
        <v>-1.074603851712709</v>
      </c>
    </row>
    <row r="94" spans="1:29" x14ac:dyDescent="0.25">
      <c r="A94" s="7" t="s">
        <v>127</v>
      </c>
      <c r="B94" s="7" t="s">
        <v>129</v>
      </c>
      <c r="C94" s="1">
        <v>15364.9</v>
      </c>
      <c r="D94" s="7">
        <v>125799566.95</v>
      </c>
      <c r="E94" s="7">
        <v>-13962078.424348436</v>
      </c>
      <c r="F94" s="7">
        <v>111837488.52565157</v>
      </c>
      <c r="G94" s="7">
        <v>39330695.689999998</v>
      </c>
      <c r="H94" s="7">
        <v>2985866.39</v>
      </c>
      <c r="I94" s="7">
        <v>69520926.445651576</v>
      </c>
      <c r="J94" s="7">
        <v>0</v>
      </c>
      <c r="K94" s="14">
        <v>7278.7644908623924</v>
      </c>
      <c r="L94" s="1">
        <v>15229.7</v>
      </c>
      <c r="M94" s="7">
        <v>124596117.164</v>
      </c>
      <c r="N94" s="7">
        <v>-13756656.439831</v>
      </c>
      <c r="O94" s="7">
        <f t="shared" si="6"/>
        <v>110839460.72</v>
      </c>
      <c r="P94" s="7">
        <v>40478432.700000003</v>
      </c>
      <c r="Q94" s="7">
        <v>3270273.45</v>
      </c>
      <c r="R94" s="7">
        <f t="shared" si="7"/>
        <v>67090754.57</v>
      </c>
      <c r="S94" s="7">
        <v>0</v>
      </c>
      <c r="T94" s="14">
        <v>7277.8458376576937</v>
      </c>
      <c r="U94" s="1">
        <f t="shared" ref="U94:AC125" si="9">L94-C94</f>
        <v>-135.19999999999891</v>
      </c>
      <c r="V94" s="7">
        <f t="shared" si="9"/>
        <v>-1203449.7859999985</v>
      </c>
      <c r="W94" s="7">
        <f t="shared" si="9"/>
        <v>205421.98451743647</v>
      </c>
      <c r="X94" s="7">
        <f t="shared" si="8"/>
        <v>-998027.80565157533</v>
      </c>
      <c r="Y94" s="7">
        <f t="shared" si="8"/>
        <v>1147737.0100000054</v>
      </c>
      <c r="Z94" s="7">
        <f t="shared" si="8"/>
        <v>284407.06000000006</v>
      </c>
      <c r="AA94" s="7">
        <f t="shared" si="8"/>
        <v>-2430171.8756515756</v>
      </c>
      <c r="AB94" s="7">
        <f t="shared" si="8"/>
        <v>0</v>
      </c>
      <c r="AC94" s="14">
        <f t="shared" si="8"/>
        <v>-0.91865320469878498</v>
      </c>
    </row>
    <row r="95" spans="1:29" x14ac:dyDescent="0.25">
      <c r="A95" s="7" t="s">
        <v>127</v>
      </c>
      <c r="B95" s="7" t="s">
        <v>130</v>
      </c>
      <c r="C95" s="1">
        <v>1078.3</v>
      </c>
      <c r="D95" s="7">
        <v>9773591.9100000001</v>
      </c>
      <c r="E95" s="7">
        <v>-1084738.6842693533</v>
      </c>
      <c r="F95" s="7">
        <v>8688853.2257306464</v>
      </c>
      <c r="G95" s="7">
        <v>8000220.2800000003</v>
      </c>
      <c r="H95" s="7">
        <v>602140.11</v>
      </c>
      <c r="I95" s="7">
        <v>86492.835730646155</v>
      </c>
      <c r="J95" s="7">
        <v>0</v>
      </c>
      <c r="K95" s="14">
        <v>8057.9182284435192</v>
      </c>
      <c r="L95" s="1">
        <v>1071.9000000000001</v>
      </c>
      <c r="M95" s="7">
        <v>9716159.2299999986</v>
      </c>
      <c r="N95" s="7">
        <v>-1072761.0738131597</v>
      </c>
      <c r="O95" s="7">
        <f t="shared" si="6"/>
        <v>8643398.1600000001</v>
      </c>
      <c r="P95" s="7">
        <v>7942550.7199999997</v>
      </c>
      <c r="Q95" s="7">
        <v>632298.37</v>
      </c>
      <c r="R95" s="7">
        <f t="shared" si="7"/>
        <v>68549.070000000007</v>
      </c>
      <c r="S95" s="7">
        <v>0</v>
      </c>
      <c r="T95" s="14">
        <v>8063.619837178192</v>
      </c>
      <c r="U95" s="1">
        <f t="shared" si="9"/>
        <v>-6.3999999999998636</v>
      </c>
      <c r="V95" s="7">
        <f t="shared" si="9"/>
        <v>-57432.680000001565</v>
      </c>
      <c r="W95" s="7">
        <f t="shared" si="9"/>
        <v>11977.610456193564</v>
      </c>
      <c r="X95" s="7">
        <f t="shared" si="8"/>
        <v>-45455.065730646253</v>
      </c>
      <c r="Y95" s="7">
        <f t="shared" si="8"/>
        <v>-57669.560000000522</v>
      </c>
      <c r="Z95" s="7">
        <f t="shared" si="8"/>
        <v>30158.260000000009</v>
      </c>
      <c r="AA95" s="7">
        <f t="shared" si="8"/>
        <v>-17943.765730646148</v>
      </c>
      <c r="AB95" s="7">
        <f t="shared" si="8"/>
        <v>0</v>
      </c>
      <c r="AC95" s="14">
        <f t="shared" si="8"/>
        <v>5.7016087346728455</v>
      </c>
    </row>
    <row r="96" spans="1:29" x14ac:dyDescent="0.25">
      <c r="A96" s="7" t="s">
        <v>50</v>
      </c>
      <c r="B96" s="7" t="s">
        <v>131</v>
      </c>
      <c r="C96" s="1">
        <v>1069.3</v>
      </c>
      <c r="D96" s="7">
        <v>9929712.9700000007</v>
      </c>
      <c r="E96" s="7">
        <v>-1102066.0450565235</v>
      </c>
      <c r="F96" s="7">
        <v>8827646.9249434769</v>
      </c>
      <c r="G96" s="7">
        <v>1268351.26</v>
      </c>
      <c r="H96" s="7">
        <v>218150.75</v>
      </c>
      <c r="I96" s="7">
        <v>7341144.9149434771</v>
      </c>
      <c r="J96" s="7">
        <v>0</v>
      </c>
      <c r="K96" s="14">
        <v>8255.5381323702204</v>
      </c>
      <c r="L96" s="1">
        <v>1044.5999999999999</v>
      </c>
      <c r="M96" s="7">
        <v>9639127.1199999992</v>
      </c>
      <c r="N96" s="7">
        <v>-1064255.9590774379</v>
      </c>
      <c r="O96" s="7">
        <f t="shared" si="6"/>
        <v>8574871.1600000001</v>
      </c>
      <c r="P96" s="7">
        <v>1432216.72</v>
      </c>
      <c r="Q96" s="7">
        <v>220703.85</v>
      </c>
      <c r="R96" s="7">
        <f t="shared" si="7"/>
        <v>6921950.5899999999</v>
      </c>
      <c r="S96" s="7">
        <v>0</v>
      </c>
      <c r="T96" s="14">
        <v>8208.7565961496821</v>
      </c>
      <c r="U96" s="1">
        <f t="shared" si="9"/>
        <v>-24.700000000000045</v>
      </c>
      <c r="V96" s="7">
        <f t="shared" si="9"/>
        <v>-290585.85000000149</v>
      </c>
      <c r="W96" s="7">
        <f t="shared" si="9"/>
        <v>37810.085979085648</v>
      </c>
      <c r="X96" s="7">
        <f t="shared" si="8"/>
        <v>-252775.76494347677</v>
      </c>
      <c r="Y96" s="7">
        <f t="shared" si="8"/>
        <v>163865.45999999996</v>
      </c>
      <c r="Z96" s="7">
        <f t="shared" si="8"/>
        <v>2553.1000000000058</v>
      </c>
      <c r="AA96" s="7">
        <f t="shared" si="8"/>
        <v>-419194.32494347729</v>
      </c>
      <c r="AB96" s="7">
        <f t="shared" si="8"/>
        <v>0</v>
      </c>
      <c r="AC96" s="14">
        <f t="shared" si="8"/>
        <v>-46.781536220538328</v>
      </c>
    </row>
    <row r="97" spans="1:29" x14ac:dyDescent="0.25">
      <c r="A97" s="7" t="s">
        <v>50</v>
      </c>
      <c r="B97" s="7" t="s">
        <v>132</v>
      </c>
      <c r="C97" s="1">
        <v>189.2</v>
      </c>
      <c r="D97" s="7">
        <v>2650126.7999999998</v>
      </c>
      <c r="E97" s="7">
        <v>-294128.82025876926</v>
      </c>
      <c r="F97" s="7">
        <v>2355997.9797412306</v>
      </c>
      <c r="G97" s="7">
        <v>173762</v>
      </c>
      <c r="H97" s="7">
        <v>68334.38</v>
      </c>
      <c r="I97" s="7">
        <v>2113901.5997412307</v>
      </c>
      <c r="J97" s="7">
        <v>0</v>
      </c>
      <c r="K97" s="14">
        <v>12452.420611740121</v>
      </c>
      <c r="L97" s="1">
        <v>181.5</v>
      </c>
      <c r="M97" s="7">
        <v>2611704.9899999998</v>
      </c>
      <c r="N97" s="7">
        <v>-288358.32999780792</v>
      </c>
      <c r="O97" s="7">
        <f t="shared" si="6"/>
        <v>2323346.66</v>
      </c>
      <c r="P97" s="7">
        <v>192052.56</v>
      </c>
      <c r="Q97" s="7">
        <v>48421.16</v>
      </c>
      <c r="R97" s="7">
        <f t="shared" si="7"/>
        <v>2082872.94</v>
      </c>
      <c r="S97" s="7">
        <v>0</v>
      </c>
      <c r="T97" s="14">
        <v>12800.802042047806</v>
      </c>
      <c r="U97" s="1">
        <f t="shared" si="9"/>
        <v>-7.6999999999999886</v>
      </c>
      <c r="V97" s="7">
        <f t="shared" si="9"/>
        <v>-38421.810000000056</v>
      </c>
      <c r="W97" s="7">
        <f t="shared" si="9"/>
        <v>5770.4902609613491</v>
      </c>
      <c r="X97" s="7">
        <f t="shared" si="8"/>
        <v>-32651.319741230458</v>
      </c>
      <c r="Y97" s="7">
        <f t="shared" si="8"/>
        <v>18290.559999999998</v>
      </c>
      <c r="Z97" s="7">
        <f t="shared" si="8"/>
        <v>-19913.22</v>
      </c>
      <c r="AA97" s="7">
        <f t="shared" si="8"/>
        <v>-31028.659741230775</v>
      </c>
      <c r="AB97" s="7">
        <f t="shared" si="8"/>
        <v>0</v>
      </c>
      <c r="AC97" s="14">
        <f t="shared" si="8"/>
        <v>348.38143030768515</v>
      </c>
    </row>
    <row r="98" spans="1:29" x14ac:dyDescent="0.25">
      <c r="A98" s="7" t="s">
        <v>50</v>
      </c>
      <c r="B98" s="7" t="s">
        <v>133</v>
      </c>
      <c r="C98" s="1">
        <v>349.70000000000005</v>
      </c>
      <c r="D98" s="7">
        <v>3714185.66</v>
      </c>
      <c r="E98" s="7">
        <v>-412225.19858213514</v>
      </c>
      <c r="F98" s="7">
        <v>3301960.461417865</v>
      </c>
      <c r="G98" s="7">
        <v>1001198.46</v>
      </c>
      <c r="H98" s="7">
        <v>160317.39000000001</v>
      </c>
      <c r="I98" s="7">
        <v>2140444.6114178649</v>
      </c>
      <c r="J98" s="7">
        <v>0</v>
      </c>
      <c r="K98" s="14">
        <v>9442.2661178663566</v>
      </c>
      <c r="L98" s="1">
        <v>353.3</v>
      </c>
      <c r="M98" s="7">
        <v>3719620.8</v>
      </c>
      <c r="N98" s="7">
        <v>-410683.30696611735</v>
      </c>
      <c r="O98" s="7">
        <f t="shared" si="6"/>
        <v>3308937.49</v>
      </c>
      <c r="P98" s="7">
        <v>1052717.19</v>
      </c>
      <c r="Q98" s="7">
        <v>167531.53</v>
      </c>
      <c r="R98" s="7">
        <f t="shared" si="7"/>
        <v>2088688.77</v>
      </c>
      <c r="S98" s="7">
        <v>0</v>
      </c>
      <c r="T98" s="14">
        <v>9365.7966078110694</v>
      </c>
      <c r="U98" s="1">
        <f t="shared" si="9"/>
        <v>3.5999999999999659</v>
      </c>
      <c r="V98" s="7">
        <f t="shared" si="9"/>
        <v>5435.1399999996647</v>
      </c>
      <c r="W98" s="7">
        <f t="shared" si="9"/>
        <v>1541.8916160177905</v>
      </c>
      <c r="X98" s="7">
        <f t="shared" si="8"/>
        <v>6977.0285821352154</v>
      </c>
      <c r="Y98" s="7">
        <f t="shared" si="8"/>
        <v>51518.729999999981</v>
      </c>
      <c r="Z98" s="7">
        <f t="shared" si="8"/>
        <v>7214.1399999999849</v>
      </c>
      <c r="AA98" s="7">
        <f t="shared" si="8"/>
        <v>-51755.841417864896</v>
      </c>
      <c r="AB98" s="7">
        <f t="shared" si="8"/>
        <v>0</v>
      </c>
      <c r="AC98" s="14">
        <f t="shared" si="8"/>
        <v>-76.469510055287174</v>
      </c>
    </row>
    <row r="99" spans="1:29" x14ac:dyDescent="0.25">
      <c r="A99" s="7" t="s">
        <v>50</v>
      </c>
      <c r="B99" s="7" t="s">
        <v>134</v>
      </c>
      <c r="C99" s="1">
        <v>114</v>
      </c>
      <c r="D99" s="7">
        <v>1849550.99</v>
      </c>
      <c r="E99" s="7">
        <v>-205275.55537989305</v>
      </c>
      <c r="F99" s="7">
        <v>1644275.4346201071</v>
      </c>
      <c r="G99" s="7">
        <v>196398.11</v>
      </c>
      <c r="H99" s="7">
        <v>54543.83</v>
      </c>
      <c r="I99" s="7">
        <v>1393333.4946201071</v>
      </c>
      <c r="J99" s="7">
        <v>0</v>
      </c>
      <c r="K99" s="14">
        <v>14423.468724737781</v>
      </c>
      <c r="L99" s="1">
        <v>112.2</v>
      </c>
      <c r="M99" s="7">
        <v>1795962.2</v>
      </c>
      <c r="N99" s="7">
        <v>-198292.17415983463</v>
      </c>
      <c r="O99" s="7">
        <f t="shared" si="6"/>
        <v>1597670.03</v>
      </c>
      <c r="P99" s="7">
        <v>289544.7</v>
      </c>
      <c r="Q99" s="7">
        <v>37264.21</v>
      </c>
      <c r="R99" s="7">
        <f t="shared" si="7"/>
        <v>1270861.1200000001</v>
      </c>
      <c r="S99" s="7">
        <v>0</v>
      </c>
      <c r="T99" s="14">
        <v>14239.476619650864</v>
      </c>
      <c r="U99" s="1">
        <f t="shared" si="9"/>
        <v>-1.7999999999999972</v>
      </c>
      <c r="V99" s="7">
        <f t="shared" si="9"/>
        <v>-53588.790000000037</v>
      </c>
      <c r="W99" s="7">
        <f t="shared" si="9"/>
        <v>6983.3812200584216</v>
      </c>
      <c r="X99" s="7">
        <f t="shared" si="8"/>
        <v>-46605.40462010703</v>
      </c>
      <c r="Y99" s="7">
        <f t="shared" si="8"/>
        <v>93146.590000000026</v>
      </c>
      <c r="Z99" s="7">
        <f t="shared" si="8"/>
        <v>-17279.620000000003</v>
      </c>
      <c r="AA99" s="7">
        <f t="shared" si="8"/>
        <v>-122472.374620107</v>
      </c>
      <c r="AB99" s="7">
        <f t="shared" si="8"/>
        <v>0</v>
      </c>
      <c r="AC99" s="14">
        <f t="shared" si="8"/>
        <v>-183.99210508691613</v>
      </c>
    </row>
    <row r="100" spans="1:29" x14ac:dyDescent="0.25">
      <c r="A100" s="7" t="s">
        <v>50</v>
      </c>
      <c r="B100" s="7" t="s">
        <v>135</v>
      </c>
      <c r="C100" s="1">
        <v>461.6</v>
      </c>
      <c r="D100" s="7">
        <v>3741941.81</v>
      </c>
      <c r="E100" s="7">
        <v>-415305.76199307287</v>
      </c>
      <c r="F100" s="7">
        <v>3326636.0480069271</v>
      </c>
      <c r="G100" s="7">
        <v>300712.46000000002</v>
      </c>
      <c r="H100" s="7">
        <v>24677.48</v>
      </c>
      <c r="I100" s="7">
        <v>3001246.1080069272</v>
      </c>
      <c r="J100" s="7">
        <v>0</v>
      </c>
      <c r="K100" s="14">
        <v>7206.7505372767046</v>
      </c>
      <c r="L100" s="1">
        <v>448.4</v>
      </c>
      <c r="M100" s="7">
        <v>3647417.91</v>
      </c>
      <c r="N100" s="7">
        <v>-402711.38637740823</v>
      </c>
      <c r="O100" s="7">
        <f t="shared" si="6"/>
        <v>3244706.52</v>
      </c>
      <c r="P100" s="7">
        <v>299278.57</v>
      </c>
      <c r="Q100" s="7">
        <v>27519.74</v>
      </c>
      <c r="R100" s="7">
        <f t="shared" si="7"/>
        <v>2917908.21</v>
      </c>
      <c r="S100" s="7">
        <v>0</v>
      </c>
      <c r="T100" s="14">
        <v>7236.1842155329396</v>
      </c>
      <c r="U100" s="1">
        <f t="shared" si="9"/>
        <v>-13.200000000000045</v>
      </c>
      <c r="V100" s="7">
        <f t="shared" si="9"/>
        <v>-94523.899999999907</v>
      </c>
      <c r="W100" s="7">
        <f t="shared" si="9"/>
        <v>12594.375615664641</v>
      </c>
      <c r="X100" s="7">
        <f t="shared" si="8"/>
        <v>-81929.52800692711</v>
      </c>
      <c r="Y100" s="7">
        <f t="shared" si="8"/>
        <v>-1433.890000000014</v>
      </c>
      <c r="Z100" s="7">
        <f t="shared" si="8"/>
        <v>2842.260000000002</v>
      </c>
      <c r="AA100" s="7">
        <f t="shared" si="8"/>
        <v>-83337.898006927222</v>
      </c>
      <c r="AB100" s="7">
        <f t="shared" si="8"/>
        <v>0</v>
      </c>
      <c r="AC100" s="14">
        <f t="shared" si="8"/>
        <v>29.433678256234998</v>
      </c>
    </row>
    <row r="101" spans="1:29" x14ac:dyDescent="0.25">
      <c r="A101" s="7" t="s">
        <v>50</v>
      </c>
      <c r="B101" s="7" t="s">
        <v>136</v>
      </c>
      <c r="C101" s="1">
        <v>50</v>
      </c>
      <c r="D101" s="7">
        <v>818290.58000000007</v>
      </c>
      <c r="E101" s="7">
        <v>-90819.368689929892</v>
      </c>
      <c r="F101" s="7">
        <v>727471.21131007024</v>
      </c>
      <c r="G101" s="7">
        <v>189502.94</v>
      </c>
      <c r="H101" s="7">
        <v>19451.849999999999</v>
      </c>
      <c r="I101" s="7">
        <v>518516.42131007032</v>
      </c>
      <c r="J101" s="7">
        <v>0</v>
      </c>
      <c r="K101" s="14">
        <v>14549.424226201405</v>
      </c>
      <c r="L101" s="1">
        <v>51.7</v>
      </c>
      <c r="M101" s="7">
        <v>843898.67999999993</v>
      </c>
      <c r="N101" s="7">
        <v>-93174.847459381126</v>
      </c>
      <c r="O101" s="7">
        <f t="shared" si="6"/>
        <v>750723.83</v>
      </c>
      <c r="P101" s="7">
        <v>187600.7</v>
      </c>
      <c r="Q101" s="7">
        <v>21388.9</v>
      </c>
      <c r="R101" s="7">
        <f t="shared" si="7"/>
        <v>541734.23</v>
      </c>
      <c r="S101" s="7">
        <v>0</v>
      </c>
      <c r="T101" s="14">
        <v>14520.763646833935</v>
      </c>
      <c r="U101" s="1">
        <f t="shared" si="9"/>
        <v>1.7000000000000028</v>
      </c>
      <c r="V101" s="7">
        <f t="shared" si="9"/>
        <v>25608.09999999986</v>
      </c>
      <c r="W101" s="7">
        <f t="shared" si="9"/>
        <v>-2355.4787694512343</v>
      </c>
      <c r="X101" s="7">
        <f t="shared" si="8"/>
        <v>23252.618689929717</v>
      </c>
      <c r="Y101" s="7">
        <f t="shared" si="8"/>
        <v>-1902.2399999999907</v>
      </c>
      <c r="Z101" s="7">
        <f t="shared" si="8"/>
        <v>1937.0500000000029</v>
      </c>
      <c r="AA101" s="7">
        <f t="shared" si="8"/>
        <v>23217.808689929661</v>
      </c>
      <c r="AB101" s="7">
        <f t="shared" si="8"/>
        <v>0</v>
      </c>
      <c r="AC101" s="14">
        <f t="shared" si="8"/>
        <v>-28.660579367469836</v>
      </c>
    </row>
    <row r="102" spans="1:29" x14ac:dyDescent="0.25">
      <c r="A102" s="7" t="s">
        <v>137</v>
      </c>
      <c r="B102" s="7" t="s">
        <v>138</v>
      </c>
      <c r="C102" s="1">
        <v>169.9</v>
      </c>
      <c r="D102" s="7">
        <v>2423448.04</v>
      </c>
      <c r="E102" s="7">
        <v>-268970.49339813727</v>
      </c>
      <c r="F102" s="7">
        <v>2154477.5466018626</v>
      </c>
      <c r="G102" s="7">
        <v>1010732.46</v>
      </c>
      <c r="H102" s="7">
        <v>179791.56</v>
      </c>
      <c r="I102" s="7">
        <v>963953.52660186263</v>
      </c>
      <c r="J102" s="7">
        <v>0</v>
      </c>
      <c r="K102" s="14">
        <v>12680.856660399426</v>
      </c>
      <c r="L102" s="1">
        <v>166</v>
      </c>
      <c r="M102" s="7">
        <v>2400571.63</v>
      </c>
      <c r="N102" s="7">
        <v>-265047.09717115323</v>
      </c>
      <c r="O102" s="7">
        <f t="shared" si="6"/>
        <v>2135524.5299999998</v>
      </c>
      <c r="P102" s="7">
        <v>1140837.3600000001</v>
      </c>
      <c r="Q102" s="7">
        <v>131105.04999999999</v>
      </c>
      <c r="R102" s="7">
        <f t="shared" si="7"/>
        <v>863582.12</v>
      </c>
      <c r="S102" s="7">
        <v>0</v>
      </c>
      <c r="T102" s="14">
        <v>12864.599587496079</v>
      </c>
      <c r="U102" s="1">
        <f t="shared" si="9"/>
        <v>-3.9000000000000057</v>
      </c>
      <c r="V102" s="7">
        <f t="shared" si="9"/>
        <v>-22876.410000000149</v>
      </c>
      <c r="W102" s="7">
        <f t="shared" si="9"/>
        <v>3923.3962269840413</v>
      </c>
      <c r="X102" s="7">
        <f t="shared" si="8"/>
        <v>-18953.016601862852</v>
      </c>
      <c r="Y102" s="7">
        <f t="shared" si="8"/>
        <v>130104.90000000014</v>
      </c>
      <c r="Z102" s="7">
        <f t="shared" si="8"/>
        <v>-48686.510000000009</v>
      </c>
      <c r="AA102" s="7">
        <f t="shared" si="8"/>
        <v>-100371.40660186263</v>
      </c>
      <c r="AB102" s="7">
        <f t="shared" si="8"/>
        <v>0</v>
      </c>
      <c r="AC102" s="14">
        <f t="shared" si="8"/>
        <v>183.74292709665315</v>
      </c>
    </row>
    <row r="103" spans="1:29" x14ac:dyDescent="0.25">
      <c r="A103" s="7" t="s">
        <v>137</v>
      </c>
      <c r="B103" s="7" t="s">
        <v>139</v>
      </c>
      <c r="C103" s="1">
        <v>483.6</v>
      </c>
      <c r="D103" s="7">
        <v>4543239.47</v>
      </c>
      <c r="E103" s="7">
        <v>-504239.14261920453</v>
      </c>
      <c r="F103" s="7">
        <v>4039000.327380795</v>
      </c>
      <c r="G103" s="7">
        <v>1580146.55</v>
      </c>
      <c r="H103" s="7">
        <v>152642.23000000001</v>
      </c>
      <c r="I103" s="7">
        <v>2306211.5473807952</v>
      </c>
      <c r="J103" s="7">
        <v>0</v>
      </c>
      <c r="K103" s="14">
        <v>8351.9444321356386</v>
      </c>
      <c r="L103" s="1">
        <v>485</v>
      </c>
      <c r="M103" s="7">
        <v>4592730.96</v>
      </c>
      <c r="N103" s="7">
        <v>-507083.39373155212</v>
      </c>
      <c r="O103" s="7">
        <f t="shared" si="6"/>
        <v>4085647.57</v>
      </c>
      <c r="P103" s="7">
        <v>1579832.42</v>
      </c>
      <c r="Q103" s="7">
        <v>206598.06</v>
      </c>
      <c r="R103" s="7">
        <f t="shared" si="7"/>
        <v>2299217.09</v>
      </c>
      <c r="S103" s="7">
        <v>0</v>
      </c>
      <c r="T103" s="14">
        <v>8424.0116507020339</v>
      </c>
      <c r="U103" s="1">
        <f t="shared" si="9"/>
        <v>1.3999999999999773</v>
      </c>
      <c r="V103" s="7">
        <f t="shared" si="9"/>
        <v>49491.490000000224</v>
      </c>
      <c r="W103" s="7">
        <f t="shared" si="9"/>
        <v>-2844.2511123475851</v>
      </c>
      <c r="X103" s="7">
        <f t="shared" si="8"/>
        <v>46647.242619204801</v>
      </c>
      <c r="Y103" s="7">
        <f t="shared" si="8"/>
        <v>-314.13000000012107</v>
      </c>
      <c r="Z103" s="7">
        <f t="shared" si="8"/>
        <v>53955.829999999987</v>
      </c>
      <c r="AA103" s="7">
        <f t="shared" si="8"/>
        <v>-6994.4573807953857</v>
      </c>
      <c r="AB103" s="7">
        <f t="shared" si="8"/>
        <v>0</v>
      </c>
      <c r="AC103" s="14">
        <f t="shared" si="8"/>
        <v>72.06721856639524</v>
      </c>
    </row>
    <row r="104" spans="1:29" x14ac:dyDescent="0.25">
      <c r="A104" s="7" t="s">
        <v>137</v>
      </c>
      <c r="B104" s="7" t="s">
        <v>140</v>
      </c>
      <c r="C104" s="1">
        <v>50</v>
      </c>
      <c r="D104" s="7">
        <v>871001.74</v>
      </c>
      <c r="E104" s="7">
        <v>-96669.606235269675</v>
      </c>
      <c r="F104" s="7">
        <v>774332.1337647303</v>
      </c>
      <c r="G104" s="7">
        <v>161327.26</v>
      </c>
      <c r="H104" s="7">
        <v>14422.84</v>
      </c>
      <c r="I104" s="7">
        <v>598582.03376473032</v>
      </c>
      <c r="J104" s="7">
        <v>0</v>
      </c>
      <c r="K104" s="14">
        <v>15486.642675294606</v>
      </c>
      <c r="L104" s="1">
        <v>50</v>
      </c>
      <c r="M104" s="7">
        <v>877614.41</v>
      </c>
      <c r="N104" s="7">
        <v>-96897.40097698076</v>
      </c>
      <c r="O104" s="7">
        <f t="shared" si="6"/>
        <v>780717.01</v>
      </c>
      <c r="P104" s="7">
        <v>177057.33</v>
      </c>
      <c r="Q104" s="7">
        <v>14167.51</v>
      </c>
      <c r="R104" s="7">
        <f t="shared" si="7"/>
        <v>589492.17000000004</v>
      </c>
      <c r="S104" s="7">
        <v>0</v>
      </c>
      <c r="T104" s="14">
        <v>15614.332859210355</v>
      </c>
      <c r="U104" s="1">
        <f t="shared" si="9"/>
        <v>0</v>
      </c>
      <c r="V104" s="7">
        <f t="shared" si="9"/>
        <v>6612.6700000000419</v>
      </c>
      <c r="W104" s="7">
        <f t="shared" si="9"/>
        <v>-227.7947417110845</v>
      </c>
      <c r="X104" s="7">
        <f t="shared" si="8"/>
        <v>6384.8762352697086</v>
      </c>
      <c r="Y104" s="7">
        <f t="shared" si="8"/>
        <v>15730.069999999978</v>
      </c>
      <c r="Z104" s="7">
        <f t="shared" si="8"/>
        <v>-255.32999999999993</v>
      </c>
      <c r="AA104" s="7">
        <f t="shared" si="8"/>
        <v>-9089.8637647302821</v>
      </c>
      <c r="AB104" s="7">
        <f t="shared" si="8"/>
        <v>0</v>
      </c>
      <c r="AC104" s="14">
        <f t="shared" si="8"/>
        <v>127.690183915749</v>
      </c>
    </row>
    <row r="105" spans="1:29" x14ac:dyDescent="0.25">
      <c r="A105" s="7" t="s">
        <v>141</v>
      </c>
      <c r="B105" s="7" t="s">
        <v>142</v>
      </c>
      <c r="C105" s="1">
        <v>2129.1</v>
      </c>
      <c r="D105" s="7">
        <v>17704447.18</v>
      </c>
      <c r="E105" s="7">
        <v>-1964958.1153577613</v>
      </c>
      <c r="F105" s="7">
        <v>15739489.064642239</v>
      </c>
      <c r="G105" s="7">
        <v>4923886.28</v>
      </c>
      <c r="H105" s="7">
        <v>583257.51</v>
      </c>
      <c r="I105" s="7">
        <v>10232345.274642238</v>
      </c>
      <c r="J105" s="7">
        <v>0</v>
      </c>
      <c r="K105" s="14">
        <v>7392.5551005787611</v>
      </c>
      <c r="L105" s="1">
        <v>2126.1</v>
      </c>
      <c r="M105" s="7">
        <v>17670959.490000002</v>
      </c>
      <c r="N105" s="7">
        <v>-1951050.5158529857</v>
      </c>
      <c r="O105" s="7">
        <f t="shared" si="6"/>
        <v>15719908.970000001</v>
      </c>
      <c r="P105" s="7">
        <v>5357063.1399999997</v>
      </c>
      <c r="Q105" s="7">
        <v>550640.41</v>
      </c>
      <c r="R105" s="7">
        <f t="shared" si="7"/>
        <v>9812205.4199999999</v>
      </c>
      <c r="S105" s="7">
        <v>0</v>
      </c>
      <c r="T105" s="14">
        <v>7393.7733894915118</v>
      </c>
      <c r="U105" s="1">
        <f t="shared" si="9"/>
        <v>-3</v>
      </c>
      <c r="V105" s="7">
        <f t="shared" si="9"/>
        <v>-33487.689999997616</v>
      </c>
      <c r="W105" s="7">
        <f t="shared" si="9"/>
        <v>13907.599504775601</v>
      </c>
      <c r="X105" s="7">
        <f t="shared" si="8"/>
        <v>-19580.094642238691</v>
      </c>
      <c r="Y105" s="7">
        <f t="shared" si="8"/>
        <v>433176.8599999994</v>
      </c>
      <c r="Z105" s="7">
        <f t="shared" si="8"/>
        <v>-32617.099999999977</v>
      </c>
      <c r="AA105" s="7">
        <f t="shared" si="8"/>
        <v>-420139.85464223847</v>
      </c>
      <c r="AB105" s="7">
        <f t="shared" si="8"/>
        <v>0</v>
      </c>
      <c r="AC105" s="14">
        <f t="shared" si="8"/>
        <v>1.2182889127507224</v>
      </c>
    </row>
    <row r="106" spans="1:29" x14ac:dyDescent="0.25">
      <c r="A106" s="7" t="s">
        <v>141</v>
      </c>
      <c r="B106" s="7" t="s">
        <v>143</v>
      </c>
      <c r="C106" s="1">
        <v>184.7</v>
      </c>
      <c r="D106" s="7">
        <v>2582268.4500000002</v>
      </c>
      <c r="E106" s="7">
        <v>-286597.44612595171</v>
      </c>
      <c r="F106" s="7">
        <v>2295671.0038740486</v>
      </c>
      <c r="G106" s="7">
        <v>1183384.06</v>
      </c>
      <c r="H106" s="7">
        <v>61108.68</v>
      </c>
      <c r="I106" s="7">
        <v>1051178.2638740486</v>
      </c>
      <c r="J106" s="7">
        <v>0</v>
      </c>
      <c r="K106" s="14">
        <v>12429.187893200047</v>
      </c>
      <c r="L106" s="1">
        <v>183.6</v>
      </c>
      <c r="M106" s="7">
        <v>2572880.4</v>
      </c>
      <c r="N106" s="7">
        <v>-284071.70728271728</v>
      </c>
      <c r="O106" s="7">
        <f t="shared" si="6"/>
        <v>2288808.69</v>
      </c>
      <c r="P106" s="7">
        <v>1050334.29</v>
      </c>
      <c r="Q106" s="7">
        <v>87021.49</v>
      </c>
      <c r="R106" s="7">
        <f t="shared" si="7"/>
        <v>1151452.9099999999</v>
      </c>
      <c r="S106" s="7">
        <v>0</v>
      </c>
      <c r="T106" s="14">
        <v>12466.272437586742</v>
      </c>
      <c r="U106" s="1">
        <f t="shared" si="9"/>
        <v>-1.0999999999999943</v>
      </c>
      <c r="V106" s="7">
        <f t="shared" si="9"/>
        <v>-9388.0500000002794</v>
      </c>
      <c r="W106" s="7">
        <f t="shared" si="9"/>
        <v>2525.7388432344305</v>
      </c>
      <c r="X106" s="7">
        <f t="shared" si="8"/>
        <v>-6862.3138740486465</v>
      </c>
      <c r="Y106" s="7">
        <f t="shared" si="8"/>
        <v>-133049.77000000002</v>
      </c>
      <c r="Z106" s="7">
        <f t="shared" si="8"/>
        <v>25912.810000000005</v>
      </c>
      <c r="AA106" s="7">
        <f t="shared" si="8"/>
        <v>100274.64612595132</v>
      </c>
      <c r="AB106" s="7">
        <f t="shared" si="8"/>
        <v>0</v>
      </c>
      <c r="AC106" s="14">
        <f t="shared" si="8"/>
        <v>37.084544386694688</v>
      </c>
    </row>
    <row r="107" spans="1:29" x14ac:dyDescent="0.25">
      <c r="A107" s="7" t="s">
        <v>141</v>
      </c>
      <c r="B107" s="7" t="s">
        <v>144</v>
      </c>
      <c r="C107" s="1">
        <v>309.29999999999995</v>
      </c>
      <c r="D107" s="7">
        <v>3486626.9499999997</v>
      </c>
      <c r="E107" s="7">
        <v>-386969.20897744625</v>
      </c>
      <c r="F107" s="7">
        <v>3099657.7410225533</v>
      </c>
      <c r="G107" s="7">
        <v>566608.55000000005</v>
      </c>
      <c r="H107" s="7">
        <v>63368.25</v>
      </c>
      <c r="I107" s="7">
        <v>2469680.9410225535</v>
      </c>
      <c r="J107" s="7">
        <v>0</v>
      </c>
      <c r="K107" s="14">
        <v>10021.525189209679</v>
      </c>
      <c r="L107" s="1">
        <v>306.2</v>
      </c>
      <c r="M107" s="7">
        <v>3487315.06</v>
      </c>
      <c r="N107" s="7">
        <v>-385034.4318091629</v>
      </c>
      <c r="O107" s="7">
        <f t="shared" si="6"/>
        <v>3102280.63</v>
      </c>
      <c r="P107" s="7">
        <v>622243.30000000005</v>
      </c>
      <c r="Q107" s="7">
        <v>63290.03</v>
      </c>
      <c r="R107" s="7">
        <f t="shared" si="7"/>
        <v>2416747.2999999998</v>
      </c>
      <c r="S107" s="7">
        <v>0</v>
      </c>
      <c r="T107" s="14">
        <v>10131.545308928324</v>
      </c>
      <c r="U107" s="1">
        <f t="shared" si="9"/>
        <v>-3.0999999999999659</v>
      </c>
      <c r="V107" s="7">
        <f t="shared" si="9"/>
        <v>688.11000000033528</v>
      </c>
      <c r="W107" s="7">
        <f t="shared" si="9"/>
        <v>1934.7771682833554</v>
      </c>
      <c r="X107" s="7">
        <f t="shared" si="8"/>
        <v>2622.8889774465933</v>
      </c>
      <c r="Y107" s="7">
        <f t="shared" si="8"/>
        <v>55634.75</v>
      </c>
      <c r="Z107" s="7">
        <f t="shared" si="8"/>
        <v>-78.220000000001164</v>
      </c>
      <c r="AA107" s="7">
        <f t="shared" si="8"/>
        <v>-52933.641022553667</v>
      </c>
      <c r="AB107" s="7">
        <f t="shared" si="8"/>
        <v>0</v>
      </c>
      <c r="AC107" s="14">
        <f t="shared" si="8"/>
        <v>110.02011971864522</v>
      </c>
    </row>
    <row r="108" spans="1:29" x14ac:dyDescent="0.25">
      <c r="A108" s="7" t="s">
        <v>141</v>
      </c>
      <c r="B108" s="7" t="s">
        <v>145</v>
      </c>
      <c r="C108" s="1">
        <v>160.19999999999999</v>
      </c>
      <c r="D108" s="7">
        <v>2357484.1100000003</v>
      </c>
      <c r="E108" s="7">
        <v>-261649.37468391881</v>
      </c>
      <c r="F108" s="7">
        <v>2095834.7353160814</v>
      </c>
      <c r="G108" s="7">
        <v>865673.57</v>
      </c>
      <c r="H108" s="7">
        <v>125331.77</v>
      </c>
      <c r="I108" s="7">
        <v>1104829.3953160816</v>
      </c>
      <c r="J108" s="7">
        <v>0</v>
      </c>
      <c r="K108" s="14">
        <v>13082.61382843996</v>
      </c>
      <c r="L108" s="1">
        <v>160.9</v>
      </c>
      <c r="M108" s="7">
        <v>2366658.2799999998</v>
      </c>
      <c r="N108" s="7">
        <v>-261302.72443071165</v>
      </c>
      <c r="O108" s="7">
        <f t="shared" si="6"/>
        <v>2105355.56</v>
      </c>
      <c r="P108" s="7">
        <v>1075665.83</v>
      </c>
      <c r="Q108" s="7">
        <v>113962.01</v>
      </c>
      <c r="R108" s="7">
        <f t="shared" si="7"/>
        <v>915727.72</v>
      </c>
      <c r="S108" s="7">
        <v>0</v>
      </c>
      <c r="T108" s="14">
        <v>13084.863694284755</v>
      </c>
      <c r="U108" s="1">
        <f t="shared" si="9"/>
        <v>0.70000000000001705</v>
      </c>
      <c r="V108" s="7">
        <f t="shared" si="9"/>
        <v>9174.1699999994598</v>
      </c>
      <c r="W108" s="7">
        <f t="shared" si="9"/>
        <v>346.65025320716086</v>
      </c>
      <c r="X108" s="7">
        <f t="shared" si="8"/>
        <v>9520.8246839186177</v>
      </c>
      <c r="Y108" s="7">
        <f t="shared" si="8"/>
        <v>209992.26000000013</v>
      </c>
      <c r="Z108" s="7">
        <f t="shared" si="8"/>
        <v>-11369.760000000009</v>
      </c>
      <c r="AA108" s="7">
        <f t="shared" si="8"/>
        <v>-189101.67531608162</v>
      </c>
      <c r="AB108" s="7">
        <f t="shared" si="8"/>
        <v>0</v>
      </c>
      <c r="AC108" s="14">
        <f t="shared" si="8"/>
        <v>2.2498658447948401</v>
      </c>
    </row>
    <row r="109" spans="1:29" x14ac:dyDescent="0.25">
      <c r="A109" s="7" t="s">
        <v>146</v>
      </c>
      <c r="B109" s="7" t="s">
        <v>147</v>
      </c>
      <c r="C109" s="1">
        <v>181</v>
      </c>
      <c r="D109" s="7">
        <v>2584838.2999999998</v>
      </c>
      <c r="E109" s="7">
        <v>-286882.66528932983</v>
      </c>
      <c r="F109" s="7">
        <v>2297955.63471067</v>
      </c>
      <c r="G109" s="7">
        <v>945239.1</v>
      </c>
      <c r="H109" s="7">
        <v>70113.8</v>
      </c>
      <c r="I109" s="7">
        <v>1282602.7347106698</v>
      </c>
      <c r="J109" s="7">
        <v>0</v>
      </c>
      <c r="K109" s="14">
        <v>12695.887484589337</v>
      </c>
      <c r="L109" s="1">
        <v>162</v>
      </c>
      <c r="M109" s="7">
        <v>2377591.92</v>
      </c>
      <c r="N109" s="7">
        <v>-262509.90754797379</v>
      </c>
      <c r="O109" s="7">
        <f t="shared" si="6"/>
        <v>2115082.0099999998</v>
      </c>
      <c r="P109" s="7">
        <v>852486.85</v>
      </c>
      <c r="Q109" s="7">
        <v>75041.399999999994</v>
      </c>
      <c r="R109" s="7">
        <f t="shared" si="7"/>
        <v>1187553.76</v>
      </c>
      <c r="S109" s="7">
        <v>0</v>
      </c>
      <c r="T109" s="14">
        <v>13056.055683534662</v>
      </c>
      <c r="U109" s="1">
        <f t="shared" si="9"/>
        <v>-19</v>
      </c>
      <c r="V109" s="7">
        <f t="shared" si="9"/>
        <v>-207246.37999999989</v>
      </c>
      <c r="W109" s="7">
        <f t="shared" si="9"/>
        <v>24372.757741356036</v>
      </c>
      <c r="X109" s="7">
        <f t="shared" si="8"/>
        <v>-182873.62471067021</v>
      </c>
      <c r="Y109" s="7">
        <f t="shared" si="8"/>
        <v>-92752.25</v>
      </c>
      <c r="Z109" s="7">
        <f t="shared" si="8"/>
        <v>4927.5999999999913</v>
      </c>
      <c r="AA109" s="7">
        <f t="shared" si="8"/>
        <v>-95048.974710669834</v>
      </c>
      <c r="AB109" s="7">
        <f t="shared" si="8"/>
        <v>0</v>
      </c>
      <c r="AC109" s="14">
        <f t="shared" si="8"/>
        <v>360.16819894532455</v>
      </c>
    </row>
    <row r="110" spans="1:29" x14ac:dyDescent="0.25">
      <c r="A110" s="7" t="s">
        <v>146</v>
      </c>
      <c r="B110" s="7" t="s">
        <v>148</v>
      </c>
      <c r="C110" s="1">
        <v>432.7</v>
      </c>
      <c r="D110" s="7">
        <v>4238368.66</v>
      </c>
      <c r="E110" s="7">
        <v>-470402.53839459334</v>
      </c>
      <c r="F110" s="7">
        <v>3767966.121605407</v>
      </c>
      <c r="G110" s="7">
        <v>1336158.83</v>
      </c>
      <c r="H110" s="7">
        <v>242497.78</v>
      </c>
      <c r="I110" s="7">
        <v>2189309.5116054071</v>
      </c>
      <c r="J110" s="7">
        <v>0</v>
      </c>
      <c r="K110" s="14">
        <v>8708.0335604469765</v>
      </c>
      <c r="L110" s="1">
        <v>443.2</v>
      </c>
      <c r="M110" s="7">
        <v>4292005.12</v>
      </c>
      <c r="N110" s="7">
        <v>-473880.2558037925</v>
      </c>
      <c r="O110" s="7">
        <f t="shared" si="6"/>
        <v>3818124.86</v>
      </c>
      <c r="P110" s="7">
        <v>1338864.99</v>
      </c>
      <c r="Q110" s="7">
        <v>199423.67</v>
      </c>
      <c r="R110" s="7">
        <f t="shared" si="7"/>
        <v>2279836.2000000002</v>
      </c>
      <c r="S110" s="7">
        <v>0</v>
      </c>
      <c r="T110" s="14">
        <v>8614.8986325682763</v>
      </c>
      <c r="U110" s="1">
        <f t="shared" si="9"/>
        <v>10.5</v>
      </c>
      <c r="V110" s="7">
        <f t="shared" si="9"/>
        <v>53636.459999999963</v>
      </c>
      <c r="W110" s="7">
        <f t="shared" si="9"/>
        <v>-3477.7174091991619</v>
      </c>
      <c r="X110" s="7">
        <f t="shared" si="8"/>
        <v>50158.738394592889</v>
      </c>
      <c r="Y110" s="7">
        <f t="shared" si="8"/>
        <v>2706.1599999999162</v>
      </c>
      <c r="Z110" s="7">
        <f t="shared" si="8"/>
        <v>-43074.109999999986</v>
      </c>
      <c r="AA110" s="7">
        <f t="shared" si="8"/>
        <v>90526.688394593075</v>
      </c>
      <c r="AB110" s="7">
        <f t="shared" si="8"/>
        <v>0</v>
      </c>
      <c r="AC110" s="14">
        <f t="shared" si="8"/>
        <v>-93.134927878700182</v>
      </c>
    </row>
    <row r="111" spans="1:29" x14ac:dyDescent="0.25">
      <c r="A111" s="7" t="s">
        <v>146</v>
      </c>
      <c r="B111" s="7" t="s">
        <v>149</v>
      </c>
      <c r="C111" s="1">
        <v>22063.899999999998</v>
      </c>
      <c r="D111" s="7">
        <v>180650907.03</v>
      </c>
      <c r="E111" s="7">
        <v>-20049847.48782983</v>
      </c>
      <c r="F111" s="7">
        <v>160601059.54217017</v>
      </c>
      <c r="G111" s="7">
        <v>41053359.649999999</v>
      </c>
      <c r="H111" s="7">
        <v>5563224.9800000004</v>
      </c>
      <c r="I111" s="7">
        <v>113984474.91217016</v>
      </c>
      <c r="J111" s="7">
        <v>0</v>
      </c>
      <c r="K111" s="14">
        <v>7278.9062469540822</v>
      </c>
      <c r="L111" s="1">
        <v>21927.9</v>
      </c>
      <c r="M111" s="7">
        <v>179396904.60800001</v>
      </c>
      <c r="N111" s="7">
        <v>-19807211.004922476</v>
      </c>
      <c r="O111" s="7">
        <f t="shared" si="6"/>
        <v>159589693.59999999</v>
      </c>
      <c r="P111" s="7">
        <v>40554346.43</v>
      </c>
      <c r="Q111" s="7">
        <v>5558992.8600000003</v>
      </c>
      <c r="R111" s="7">
        <f t="shared" si="7"/>
        <v>113476354.31</v>
      </c>
      <c r="S111" s="7">
        <v>0</v>
      </c>
      <c r="T111" s="14">
        <v>7277.9253268521061</v>
      </c>
      <c r="U111" s="1">
        <f t="shared" si="9"/>
        <v>-135.99999999999636</v>
      </c>
      <c r="V111" s="7">
        <f t="shared" si="9"/>
        <v>-1254002.4219999909</v>
      </c>
      <c r="W111" s="7">
        <f t="shared" si="9"/>
        <v>242636.48290735483</v>
      </c>
      <c r="X111" s="7">
        <f t="shared" si="8"/>
        <v>-1011365.9421701729</v>
      </c>
      <c r="Y111" s="7">
        <f t="shared" si="8"/>
        <v>-499013.21999999881</v>
      </c>
      <c r="Z111" s="7">
        <f t="shared" si="8"/>
        <v>-4232.1200000001118</v>
      </c>
      <c r="AA111" s="7">
        <f t="shared" si="8"/>
        <v>-508120.60217015445</v>
      </c>
      <c r="AB111" s="7">
        <f t="shared" si="8"/>
        <v>0</v>
      </c>
      <c r="AC111" s="14">
        <f t="shared" si="8"/>
        <v>-0.98092010197615309</v>
      </c>
    </row>
    <row r="112" spans="1:29" x14ac:dyDescent="0.25">
      <c r="A112" s="7" t="s">
        <v>150</v>
      </c>
      <c r="B112" s="7" t="s">
        <v>151</v>
      </c>
      <c r="C112" s="1">
        <v>81.8</v>
      </c>
      <c r="D112" s="7">
        <v>1428486.8699999999</v>
      </c>
      <c r="E112" s="7">
        <v>-158543.03946069369</v>
      </c>
      <c r="F112" s="7">
        <v>1269943.8305393062</v>
      </c>
      <c r="G112" s="7">
        <v>841276.91</v>
      </c>
      <c r="H112" s="7">
        <v>81705.16</v>
      </c>
      <c r="I112" s="7">
        <v>346961.76053930609</v>
      </c>
      <c r="J112" s="7">
        <v>0</v>
      </c>
      <c r="K112" s="14">
        <v>15524.985703414501</v>
      </c>
      <c r="L112" s="1">
        <v>80.599999999999994</v>
      </c>
      <c r="M112" s="7">
        <v>1393097.98</v>
      </c>
      <c r="N112" s="7">
        <v>-153811.93839818781</v>
      </c>
      <c r="O112" s="7">
        <f t="shared" si="6"/>
        <v>1239286.04</v>
      </c>
      <c r="P112" s="7">
        <v>834924.29</v>
      </c>
      <c r="Q112" s="7">
        <v>79231.199999999997</v>
      </c>
      <c r="R112" s="7">
        <f t="shared" si="7"/>
        <v>325130.55</v>
      </c>
      <c r="S112" s="7">
        <v>0</v>
      </c>
      <c r="T112" s="14">
        <v>15375.75013058952</v>
      </c>
      <c r="U112" s="1">
        <f t="shared" si="9"/>
        <v>-1.2000000000000028</v>
      </c>
      <c r="V112" s="7">
        <f t="shared" si="9"/>
        <v>-35388.889999999898</v>
      </c>
      <c r="W112" s="7">
        <f t="shared" si="9"/>
        <v>4731.1010625058843</v>
      </c>
      <c r="X112" s="7">
        <f t="shared" si="8"/>
        <v>-30657.790539306123</v>
      </c>
      <c r="Y112" s="7">
        <f t="shared" si="8"/>
        <v>-6352.6199999999953</v>
      </c>
      <c r="Z112" s="7">
        <f t="shared" si="8"/>
        <v>-2473.9600000000064</v>
      </c>
      <c r="AA112" s="7">
        <f t="shared" si="8"/>
        <v>-21831.210539306107</v>
      </c>
      <c r="AB112" s="7">
        <f t="shared" si="8"/>
        <v>0</v>
      </c>
      <c r="AC112" s="14">
        <f t="shared" si="8"/>
        <v>-149.23557282498041</v>
      </c>
    </row>
    <row r="113" spans="1:29" x14ac:dyDescent="0.25">
      <c r="A113" s="7" t="s">
        <v>152</v>
      </c>
      <c r="B113" s="7" t="s">
        <v>152</v>
      </c>
      <c r="C113" s="1">
        <v>2068.4</v>
      </c>
      <c r="D113" s="7">
        <v>16935289.698000003</v>
      </c>
      <c r="E113" s="7">
        <v>-1879591.8669300012</v>
      </c>
      <c r="F113" s="7">
        <v>15055697.831070002</v>
      </c>
      <c r="G113" s="7">
        <v>7830162.4500000002</v>
      </c>
      <c r="H113" s="7">
        <v>792182.23</v>
      </c>
      <c r="I113" s="7">
        <v>6433353.1510700025</v>
      </c>
      <c r="J113" s="7">
        <v>0</v>
      </c>
      <c r="K113" s="14">
        <v>7278.910187134984</v>
      </c>
      <c r="L113" s="1">
        <v>2069.5</v>
      </c>
      <c r="M113" s="7">
        <v>16931448.690000001</v>
      </c>
      <c r="N113" s="7">
        <v>-1869401.1335070329</v>
      </c>
      <c r="O113" s="7">
        <f t="shared" si="6"/>
        <v>15062047.560000001</v>
      </c>
      <c r="P113" s="7">
        <v>7933034.7999999998</v>
      </c>
      <c r="Q113" s="7">
        <v>737007.84</v>
      </c>
      <c r="R113" s="7">
        <f t="shared" si="7"/>
        <v>6392004.9199999999</v>
      </c>
      <c r="S113" s="7">
        <v>0</v>
      </c>
      <c r="T113" s="14">
        <v>7278.1060614650114</v>
      </c>
      <c r="U113" s="1">
        <f t="shared" si="9"/>
        <v>1.0999999999999091</v>
      </c>
      <c r="V113" s="7">
        <f t="shared" si="9"/>
        <v>-3841.0080000013113</v>
      </c>
      <c r="W113" s="7">
        <f t="shared" si="9"/>
        <v>10190.733422968304</v>
      </c>
      <c r="X113" s="7">
        <f t="shared" si="8"/>
        <v>6349.7289299983531</v>
      </c>
      <c r="Y113" s="7">
        <f t="shared" si="8"/>
        <v>102872.34999999963</v>
      </c>
      <c r="Z113" s="7">
        <f t="shared" si="8"/>
        <v>-55174.390000000014</v>
      </c>
      <c r="AA113" s="7">
        <f t="shared" si="8"/>
        <v>-41348.231070002541</v>
      </c>
      <c r="AB113" s="7">
        <f t="shared" si="8"/>
        <v>0</v>
      </c>
      <c r="AC113" s="14">
        <f t="shared" si="8"/>
        <v>-0.80412566997256363</v>
      </c>
    </row>
    <row r="114" spans="1:29" x14ac:dyDescent="0.25">
      <c r="A114" s="7" t="s">
        <v>153</v>
      </c>
      <c r="B114" s="7" t="s">
        <v>153</v>
      </c>
      <c r="C114" s="1">
        <v>2790</v>
      </c>
      <c r="D114" s="7">
        <v>23389801.079999998</v>
      </c>
      <c r="E114" s="7">
        <v>-2595956.7661998994</v>
      </c>
      <c r="F114" s="7">
        <v>20793844.3138001</v>
      </c>
      <c r="G114" s="7">
        <v>9529343.8399999999</v>
      </c>
      <c r="H114" s="7">
        <v>1015740.65</v>
      </c>
      <c r="I114" s="7">
        <v>10248759.8238001</v>
      </c>
      <c r="J114" s="7">
        <v>0</v>
      </c>
      <c r="K114" s="14">
        <v>7452.9907934767389</v>
      </c>
      <c r="L114" s="1">
        <v>2705.5</v>
      </c>
      <c r="M114" s="7">
        <v>22550233.789999999</v>
      </c>
      <c r="N114" s="7">
        <v>-2489771.1577847619</v>
      </c>
      <c r="O114" s="7">
        <f t="shared" si="6"/>
        <v>20060462.629999999</v>
      </c>
      <c r="P114" s="7">
        <v>8861540.3200000003</v>
      </c>
      <c r="Q114" s="7">
        <v>929775.91</v>
      </c>
      <c r="R114" s="7">
        <f t="shared" si="7"/>
        <v>10269146.4</v>
      </c>
      <c r="S114" s="7">
        <v>0</v>
      </c>
      <c r="T114" s="14">
        <v>7414.6934859611247</v>
      </c>
      <c r="U114" s="1">
        <f t="shared" si="9"/>
        <v>-84.5</v>
      </c>
      <c r="V114" s="7">
        <f t="shared" si="9"/>
        <v>-839567.28999999911</v>
      </c>
      <c r="W114" s="7">
        <f t="shared" si="9"/>
        <v>106185.60841513751</v>
      </c>
      <c r="X114" s="7">
        <f t="shared" si="8"/>
        <v>-733381.68380010128</v>
      </c>
      <c r="Y114" s="7">
        <f t="shared" si="8"/>
        <v>-667803.51999999955</v>
      </c>
      <c r="Z114" s="7">
        <f t="shared" si="8"/>
        <v>-85964.739999999991</v>
      </c>
      <c r="AA114" s="7">
        <f t="shared" si="8"/>
        <v>20386.576199900359</v>
      </c>
      <c r="AB114" s="7">
        <f t="shared" si="8"/>
        <v>0</v>
      </c>
      <c r="AC114" s="14">
        <f t="shared" si="8"/>
        <v>-38.297307515614193</v>
      </c>
    </row>
    <row r="115" spans="1:29" x14ac:dyDescent="0.25">
      <c r="A115" s="7" t="s">
        <v>153</v>
      </c>
      <c r="B115" s="7" t="s">
        <v>72</v>
      </c>
      <c r="C115" s="1">
        <v>698.3</v>
      </c>
      <c r="D115" s="7">
        <v>6375593.7700000005</v>
      </c>
      <c r="E115" s="7">
        <v>-707606.09417604445</v>
      </c>
      <c r="F115" s="7">
        <v>5667987.6758239558</v>
      </c>
      <c r="G115" s="7">
        <v>1079315.8700000001</v>
      </c>
      <c r="H115" s="7">
        <v>102075.53</v>
      </c>
      <c r="I115" s="7">
        <v>4486596.2758239554</v>
      </c>
      <c r="J115" s="7">
        <v>0</v>
      </c>
      <c r="K115" s="14">
        <v>8116.8375709923475</v>
      </c>
      <c r="L115" s="1">
        <v>696.1</v>
      </c>
      <c r="M115" s="7">
        <v>6364777.04</v>
      </c>
      <c r="N115" s="7">
        <v>-702734.98924654245</v>
      </c>
      <c r="O115" s="7">
        <f t="shared" si="6"/>
        <v>5662042.0499999998</v>
      </c>
      <c r="P115" s="7">
        <v>1203677.33</v>
      </c>
      <c r="Q115" s="7">
        <v>95048.19</v>
      </c>
      <c r="R115" s="7">
        <f t="shared" si="7"/>
        <v>4363316.53</v>
      </c>
      <c r="S115" s="7">
        <v>0</v>
      </c>
      <c r="T115" s="14">
        <v>8133.9454043037358</v>
      </c>
      <c r="U115" s="1">
        <f t="shared" si="9"/>
        <v>-2.1999999999999318</v>
      </c>
      <c r="V115" s="7">
        <f t="shared" si="9"/>
        <v>-10816.730000000447</v>
      </c>
      <c r="W115" s="7">
        <f t="shared" si="9"/>
        <v>4871.1049295020057</v>
      </c>
      <c r="X115" s="7">
        <f t="shared" si="8"/>
        <v>-5945.6258239559829</v>
      </c>
      <c r="Y115" s="7">
        <f t="shared" si="8"/>
        <v>124361.45999999996</v>
      </c>
      <c r="Z115" s="7">
        <f t="shared" si="8"/>
        <v>-7027.3399999999965</v>
      </c>
      <c r="AA115" s="7">
        <f t="shared" si="8"/>
        <v>-123279.74582395516</v>
      </c>
      <c r="AB115" s="7">
        <f t="shared" si="8"/>
        <v>0</v>
      </c>
      <c r="AC115" s="14">
        <f t="shared" si="8"/>
        <v>17.107833311388276</v>
      </c>
    </row>
    <row r="116" spans="1:29" x14ac:dyDescent="0.25">
      <c r="A116" s="7" t="s">
        <v>153</v>
      </c>
      <c r="B116" s="7" t="s">
        <v>154</v>
      </c>
      <c r="C116" s="1">
        <v>479.6</v>
      </c>
      <c r="D116" s="7">
        <v>4623352.8100000005</v>
      </c>
      <c r="E116" s="7">
        <v>-513130.65761433227</v>
      </c>
      <c r="F116" s="7">
        <v>4110222.1523856684</v>
      </c>
      <c r="G116" s="7">
        <v>666541.52</v>
      </c>
      <c r="H116" s="7">
        <v>65598.559999999998</v>
      </c>
      <c r="I116" s="7">
        <v>3378082.0723856683</v>
      </c>
      <c r="J116" s="7">
        <v>0</v>
      </c>
      <c r="K116" s="14">
        <v>8570.1045712795421</v>
      </c>
      <c r="L116" s="1">
        <v>462.4</v>
      </c>
      <c r="M116" s="7">
        <v>4432493.87</v>
      </c>
      <c r="N116" s="7">
        <v>-489391.61772582936</v>
      </c>
      <c r="O116" s="7">
        <f t="shared" si="6"/>
        <v>3943102.25</v>
      </c>
      <c r="P116" s="7">
        <v>711537.26</v>
      </c>
      <c r="Q116" s="7">
        <v>68452.160000000003</v>
      </c>
      <c r="R116" s="7">
        <f t="shared" si="7"/>
        <v>3163112.83</v>
      </c>
      <c r="S116" s="7">
        <v>0</v>
      </c>
      <c r="T116" s="14">
        <v>8527.4662703997401</v>
      </c>
      <c r="U116" s="1">
        <f t="shared" si="9"/>
        <v>-17.200000000000045</v>
      </c>
      <c r="V116" s="7">
        <f t="shared" si="9"/>
        <v>-190858.94000000041</v>
      </c>
      <c r="W116" s="7">
        <f t="shared" si="9"/>
        <v>23739.039888502914</v>
      </c>
      <c r="X116" s="7">
        <f t="shared" si="8"/>
        <v>-167119.90238566836</v>
      </c>
      <c r="Y116" s="7">
        <f t="shared" si="8"/>
        <v>44995.739999999991</v>
      </c>
      <c r="Z116" s="7">
        <f t="shared" si="8"/>
        <v>2853.6000000000058</v>
      </c>
      <c r="AA116" s="7">
        <f t="shared" si="8"/>
        <v>-214969.24238566821</v>
      </c>
      <c r="AB116" s="7">
        <f t="shared" si="8"/>
        <v>0</v>
      </c>
      <c r="AC116" s="14">
        <f t="shared" si="8"/>
        <v>-42.638300879802046</v>
      </c>
    </row>
    <row r="117" spans="1:29" x14ac:dyDescent="0.25">
      <c r="A117" s="7" t="s">
        <v>155</v>
      </c>
      <c r="B117" s="7" t="s">
        <v>155</v>
      </c>
      <c r="C117" s="1">
        <v>6000.3</v>
      </c>
      <c r="D117" s="7">
        <v>51050031.020000003</v>
      </c>
      <c r="E117" s="7">
        <v>-5665874.3264987087</v>
      </c>
      <c r="F117" s="7">
        <v>45384156.693501294</v>
      </c>
      <c r="G117" s="7">
        <v>10640991.68</v>
      </c>
      <c r="H117" s="7">
        <v>1325370.19</v>
      </c>
      <c r="I117" s="7">
        <v>33417794.823501293</v>
      </c>
      <c r="J117" s="7">
        <v>0</v>
      </c>
      <c r="K117" s="14">
        <v>7563.6479331868895</v>
      </c>
      <c r="L117" s="1">
        <v>5870.3</v>
      </c>
      <c r="M117" s="7">
        <v>49946993.699999996</v>
      </c>
      <c r="N117" s="7">
        <v>-5514647.2311725505</v>
      </c>
      <c r="O117" s="7">
        <f t="shared" si="6"/>
        <v>44432346.469999999</v>
      </c>
      <c r="P117" s="7">
        <v>10858341.880000001</v>
      </c>
      <c r="Q117" s="7">
        <v>1273854.27</v>
      </c>
      <c r="R117" s="7">
        <f t="shared" si="7"/>
        <v>32300150.32</v>
      </c>
      <c r="S117" s="7">
        <v>0</v>
      </c>
      <c r="T117" s="14">
        <v>7569.0042477205479</v>
      </c>
      <c r="U117" s="1">
        <f t="shared" si="9"/>
        <v>-130</v>
      </c>
      <c r="V117" s="7">
        <f t="shared" si="9"/>
        <v>-1103037.3200000077</v>
      </c>
      <c r="W117" s="7">
        <f t="shared" si="9"/>
        <v>151227.09532615822</v>
      </c>
      <c r="X117" s="7">
        <f t="shared" si="8"/>
        <v>-951810.22350129485</v>
      </c>
      <c r="Y117" s="7">
        <f t="shared" si="8"/>
        <v>217350.20000000112</v>
      </c>
      <c r="Z117" s="7">
        <f t="shared" si="8"/>
        <v>-51515.919999999925</v>
      </c>
      <c r="AA117" s="7">
        <f t="shared" si="8"/>
        <v>-1117644.5035012923</v>
      </c>
      <c r="AB117" s="7">
        <f t="shared" si="8"/>
        <v>0</v>
      </c>
      <c r="AC117" s="14">
        <f t="shared" si="8"/>
        <v>5.3563145336584057</v>
      </c>
    </row>
    <row r="118" spans="1:29" x14ac:dyDescent="0.25">
      <c r="A118" s="7" t="s">
        <v>155</v>
      </c>
      <c r="B118" s="7" t="s">
        <v>156</v>
      </c>
      <c r="C118" s="1">
        <v>271.3</v>
      </c>
      <c r="D118" s="7">
        <v>3746746.88</v>
      </c>
      <c r="E118" s="7">
        <v>-415839.06084139994</v>
      </c>
      <c r="F118" s="7">
        <v>3330907.8191585997</v>
      </c>
      <c r="G118" s="7">
        <v>749989.13</v>
      </c>
      <c r="H118" s="7">
        <v>109306.21</v>
      </c>
      <c r="I118" s="7">
        <v>2471612.4791585999</v>
      </c>
      <c r="J118" s="7">
        <v>0</v>
      </c>
      <c r="K118" s="14">
        <v>12277.581345958715</v>
      </c>
      <c r="L118" s="1">
        <v>280.10000000000002</v>
      </c>
      <c r="M118" s="7">
        <v>3890584.8299999996</v>
      </c>
      <c r="N118" s="7">
        <v>-429559.44434352266</v>
      </c>
      <c r="O118" s="7">
        <f t="shared" si="6"/>
        <v>3461025.39</v>
      </c>
      <c r="P118" s="7">
        <v>731774.28</v>
      </c>
      <c r="Q118" s="7">
        <v>115173.66</v>
      </c>
      <c r="R118" s="7">
        <f t="shared" si="7"/>
        <v>2614077.4500000002</v>
      </c>
      <c r="S118" s="7">
        <v>0</v>
      </c>
      <c r="T118" s="14">
        <v>12356.386157983903</v>
      </c>
      <c r="U118" s="1">
        <f t="shared" si="9"/>
        <v>8.8000000000000114</v>
      </c>
      <c r="V118" s="7">
        <f t="shared" si="9"/>
        <v>143837.94999999972</v>
      </c>
      <c r="W118" s="7">
        <f t="shared" si="9"/>
        <v>-13720.383502122713</v>
      </c>
      <c r="X118" s="7">
        <f t="shared" si="8"/>
        <v>130117.57084140042</v>
      </c>
      <c r="Y118" s="7">
        <f t="shared" si="8"/>
        <v>-18214.849999999977</v>
      </c>
      <c r="Z118" s="7">
        <f t="shared" si="8"/>
        <v>5867.4499999999971</v>
      </c>
      <c r="AA118" s="7">
        <f t="shared" si="8"/>
        <v>142464.97084140033</v>
      </c>
      <c r="AB118" s="7">
        <f t="shared" si="8"/>
        <v>0</v>
      </c>
      <c r="AC118" s="14">
        <f t="shared" si="8"/>
        <v>78.804812025187857</v>
      </c>
    </row>
    <row r="119" spans="1:29" x14ac:dyDescent="0.25">
      <c r="A119" s="7" t="s">
        <v>157</v>
      </c>
      <c r="B119" s="7" t="s">
        <v>158</v>
      </c>
      <c r="C119" s="1">
        <v>1511</v>
      </c>
      <c r="D119" s="7">
        <v>13354828.970000001</v>
      </c>
      <c r="E119" s="7">
        <v>-1482208.3568619189</v>
      </c>
      <c r="F119" s="7">
        <v>11872620.613138082</v>
      </c>
      <c r="G119" s="7">
        <v>6083691.4699999997</v>
      </c>
      <c r="H119" s="7">
        <v>662628.39</v>
      </c>
      <c r="I119" s="7">
        <v>5126300.7531380821</v>
      </c>
      <c r="J119" s="7">
        <v>0</v>
      </c>
      <c r="K119" s="14">
        <v>7857.45904244744</v>
      </c>
      <c r="L119" s="1">
        <v>1471.5</v>
      </c>
      <c r="M119" s="7">
        <v>13028829.459999999</v>
      </c>
      <c r="N119" s="7">
        <v>-1438512.9711422122</v>
      </c>
      <c r="O119" s="7">
        <f t="shared" si="6"/>
        <v>11590316.49</v>
      </c>
      <c r="P119" s="7">
        <v>6598612.0800000001</v>
      </c>
      <c r="Q119" s="7">
        <v>568326.72</v>
      </c>
      <c r="R119" s="7">
        <f t="shared" si="7"/>
        <v>4423377.6900000004</v>
      </c>
      <c r="S119" s="7">
        <v>0</v>
      </c>
      <c r="T119" s="14">
        <v>7876.5280695830934</v>
      </c>
      <c r="U119" s="1">
        <f t="shared" si="9"/>
        <v>-39.5</v>
      </c>
      <c r="V119" s="7">
        <f t="shared" si="9"/>
        <v>-325999.51000000164</v>
      </c>
      <c r="W119" s="7">
        <f t="shared" si="9"/>
        <v>43695.38571970677</v>
      </c>
      <c r="X119" s="7">
        <f t="shared" si="8"/>
        <v>-282304.12313808128</v>
      </c>
      <c r="Y119" s="7">
        <f t="shared" si="8"/>
        <v>514920.61000000034</v>
      </c>
      <c r="Z119" s="7">
        <f t="shared" si="8"/>
        <v>-94301.670000000042</v>
      </c>
      <c r="AA119" s="7">
        <f t="shared" si="8"/>
        <v>-702923.06313808169</v>
      </c>
      <c r="AB119" s="7">
        <f t="shared" si="8"/>
        <v>0</v>
      </c>
      <c r="AC119" s="14">
        <f t="shared" si="8"/>
        <v>19.069027135653414</v>
      </c>
    </row>
    <row r="120" spans="1:29" x14ac:dyDescent="0.25">
      <c r="A120" s="7" t="s">
        <v>157</v>
      </c>
      <c r="B120" s="7" t="s">
        <v>159</v>
      </c>
      <c r="C120" s="1">
        <v>3044.2000000000003</v>
      </c>
      <c r="D120" s="7">
        <v>26375664.770000003</v>
      </c>
      <c r="E120" s="7">
        <v>-2927347.9149529315</v>
      </c>
      <c r="F120" s="7">
        <v>23448316.855047073</v>
      </c>
      <c r="G120" s="7">
        <v>6384716.7199999997</v>
      </c>
      <c r="H120" s="7">
        <v>685027.03</v>
      </c>
      <c r="I120" s="7">
        <v>16378573.105047075</v>
      </c>
      <c r="J120" s="7">
        <v>0</v>
      </c>
      <c r="K120" s="14">
        <v>7702.6203452621612</v>
      </c>
      <c r="L120" s="1">
        <v>3112.1</v>
      </c>
      <c r="M120" s="7">
        <v>26983559.029999997</v>
      </c>
      <c r="N120" s="7">
        <v>-2979254.5670665777</v>
      </c>
      <c r="O120" s="7">
        <f t="shared" si="6"/>
        <v>24004304.460000001</v>
      </c>
      <c r="P120" s="7">
        <v>6720666.3899999997</v>
      </c>
      <c r="Q120" s="7">
        <v>607928.65</v>
      </c>
      <c r="R120" s="7">
        <f t="shared" si="7"/>
        <v>16675709.42</v>
      </c>
      <c r="S120" s="7">
        <v>0</v>
      </c>
      <c r="T120" s="14">
        <v>7713.2139737790885</v>
      </c>
      <c r="U120" s="1">
        <f t="shared" si="9"/>
        <v>67.899999999999636</v>
      </c>
      <c r="V120" s="7">
        <f t="shared" si="9"/>
        <v>607894.25999999419</v>
      </c>
      <c r="W120" s="7">
        <f t="shared" si="9"/>
        <v>-51906.652113646269</v>
      </c>
      <c r="X120" s="7">
        <f t="shared" si="8"/>
        <v>555987.60495292768</v>
      </c>
      <c r="Y120" s="7">
        <f t="shared" si="8"/>
        <v>335949.66999999993</v>
      </c>
      <c r="Z120" s="7">
        <f t="shared" si="8"/>
        <v>-77098.38</v>
      </c>
      <c r="AA120" s="7">
        <f t="shared" si="8"/>
        <v>297136.31495292485</v>
      </c>
      <c r="AB120" s="7">
        <f t="shared" si="8"/>
        <v>0</v>
      </c>
      <c r="AC120" s="14">
        <f t="shared" si="8"/>
        <v>10.593628516927311</v>
      </c>
    </row>
    <row r="121" spans="1:29" x14ac:dyDescent="0.25">
      <c r="A121" s="7" t="s">
        <v>157</v>
      </c>
      <c r="B121" s="7" t="s">
        <v>160</v>
      </c>
      <c r="C121" s="1">
        <v>212.7</v>
      </c>
      <c r="D121" s="7">
        <v>2964187.34</v>
      </c>
      <c r="E121" s="7">
        <v>-328985.36226273375</v>
      </c>
      <c r="F121" s="7">
        <v>2635201.9777372661</v>
      </c>
      <c r="G121" s="7">
        <v>410239.4</v>
      </c>
      <c r="H121" s="7">
        <v>49655.62</v>
      </c>
      <c r="I121" s="7">
        <v>2175306.9577372661</v>
      </c>
      <c r="J121" s="7">
        <v>0</v>
      </c>
      <c r="K121" s="14">
        <v>12389.289975257481</v>
      </c>
      <c r="L121" s="1">
        <v>214</v>
      </c>
      <c r="M121" s="7">
        <v>2928740.66</v>
      </c>
      <c r="N121" s="7">
        <v>-323362.23614378355</v>
      </c>
      <c r="O121" s="7">
        <f t="shared" si="6"/>
        <v>2605378.42</v>
      </c>
      <c r="P121" s="7">
        <v>430088.4</v>
      </c>
      <c r="Q121" s="7">
        <v>43811.71</v>
      </c>
      <c r="R121" s="7">
        <f t="shared" si="7"/>
        <v>2131478.31</v>
      </c>
      <c r="S121" s="7">
        <v>0</v>
      </c>
      <c r="T121" s="14">
        <v>12174.659823582619</v>
      </c>
      <c r="U121" s="1">
        <f t="shared" si="9"/>
        <v>1.3000000000000114</v>
      </c>
      <c r="V121" s="7">
        <f t="shared" si="9"/>
        <v>-35446.679999999702</v>
      </c>
      <c r="W121" s="7">
        <f t="shared" si="9"/>
        <v>5623.1261189501965</v>
      </c>
      <c r="X121" s="7">
        <f t="shared" si="8"/>
        <v>-29823.557737266179</v>
      </c>
      <c r="Y121" s="7">
        <f t="shared" si="8"/>
        <v>19849</v>
      </c>
      <c r="Z121" s="7">
        <f t="shared" si="8"/>
        <v>-5843.9100000000035</v>
      </c>
      <c r="AA121" s="7">
        <f t="shared" si="8"/>
        <v>-43828.64773726603</v>
      </c>
      <c r="AB121" s="7">
        <f t="shared" si="8"/>
        <v>0</v>
      </c>
      <c r="AC121" s="14">
        <f t="shared" si="8"/>
        <v>-214.63015167486265</v>
      </c>
    </row>
    <row r="122" spans="1:29" x14ac:dyDescent="0.25">
      <c r="A122" s="7" t="s">
        <v>157</v>
      </c>
      <c r="B122" s="7" t="s">
        <v>161</v>
      </c>
      <c r="C122" s="1">
        <v>579.9</v>
      </c>
      <c r="D122" s="7">
        <v>5453437.6700000009</v>
      </c>
      <c r="E122" s="7">
        <v>-605259.03448538075</v>
      </c>
      <c r="F122" s="7">
        <v>4848178.6355146198</v>
      </c>
      <c r="G122" s="7">
        <v>4606195.1100000003</v>
      </c>
      <c r="H122" s="7">
        <v>230985.06</v>
      </c>
      <c r="I122" s="7">
        <v>10998.465514619427</v>
      </c>
      <c r="J122" s="7">
        <v>0</v>
      </c>
      <c r="K122" s="14">
        <v>8360.3701250467675</v>
      </c>
      <c r="L122" s="1">
        <v>574.20000000000005</v>
      </c>
      <c r="M122" s="7">
        <v>5376529.75</v>
      </c>
      <c r="N122" s="7">
        <v>-593622.61274905014</v>
      </c>
      <c r="O122" s="7">
        <f t="shared" si="6"/>
        <v>4782907.1399999997</v>
      </c>
      <c r="P122" s="7">
        <v>3996775.99</v>
      </c>
      <c r="Q122" s="7">
        <v>286298.28999999998</v>
      </c>
      <c r="R122" s="7">
        <f t="shared" si="7"/>
        <v>499832.86</v>
      </c>
      <c r="S122" s="7">
        <v>0</v>
      </c>
      <c r="T122" s="14">
        <v>8329.6845953361208</v>
      </c>
      <c r="U122" s="1">
        <f t="shared" si="9"/>
        <v>-5.6999999999999318</v>
      </c>
      <c r="V122" s="7">
        <f t="shared" si="9"/>
        <v>-76907.920000000857</v>
      </c>
      <c r="W122" s="7">
        <f t="shared" si="9"/>
        <v>11636.421736330609</v>
      </c>
      <c r="X122" s="7">
        <f t="shared" si="8"/>
        <v>-65271.495514620095</v>
      </c>
      <c r="Y122" s="7">
        <f t="shared" si="8"/>
        <v>-609419.12000000011</v>
      </c>
      <c r="Z122" s="7">
        <f t="shared" si="8"/>
        <v>55313.229999999981</v>
      </c>
      <c r="AA122" s="7">
        <f t="shared" si="8"/>
        <v>488834.39448538056</v>
      </c>
      <c r="AB122" s="7">
        <f t="shared" si="8"/>
        <v>0</v>
      </c>
      <c r="AC122" s="14">
        <f t="shared" si="8"/>
        <v>-30.685529710646733</v>
      </c>
    </row>
    <row r="123" spans="1:29" x14ac:dyDescent="0.25">
      <c r="A123" s="7" t="s">
        <v>162</v>
      </c>
      <c r="B123" s="7" t="s">
        <v>163</v>
      </c>
      <c r="C123" s="1">
        <v>1369.6</v>
      </c>
      <c r="D123" s="7">
        <v>12358011.800000001</v>
      </c>
      <c r="E123" s="7">
        <v>-1371574.9116147764</v>
      </c>
      <c r="F123" s="7">
        <v>10986436.888385225</v>
      </c>
      <c r="G123" s="7">
        <v>1641228.79</v>
      </c>
      <c r="H123" s="7">
        <v>322855.14</v>
      </c>
      <c r="I123" s="7">
        <v>9022352.9583852254</v>
      </c>
      <c r="J123" s="7">
        <v>0</v>
      </c>
      <c r="K123" s="14">
        <v>8021.6390832251936</v>
      </c>
      <c r="L123" s="1">
        <v>1429.3</v>
      </c>
      <c r="M123" s="7">
        <v>12869076.369999999</v>
      </c>
      <c r="N123" s="7">
        <v>-1420874.6335731633</v>
      </c>
      <c r="O123" s="7">
        <f t="shared" si="6"/>
        <v>11448201.74</v>
      </c>
      <c r="P123" s="7">
        <v>1676797.02</v>
      </c>
      <c r="Q123" s="7">
        <v>315314.05</v>
      </c>
      <c r="R123" s="7">
        <f t="shared" si="7"/>
        <v>9456090.6699999999</v>
      </c>
      <c r="S123" s="7">
        <v>0</v>
      </c>
      <c r="T123" s="14">
        <v>8009.6525352237604</v>
      </c>
      <c r="U123" s="1">
        <f t="shared" si="9"/>
        <v>59.700000000000045</v>
      </c>
      <c r="V123" s="7">
        <f t="shared" si="9"/>
        <v>511064.56999999844</v>
      </c>
      <c r="W123" s="7">
        <f t="shared" si="9"/>
        <v>-49299.721958386945</v>
      </c>
      <c r="X123" s="7">
        <f t="shared" si="8"/>
        <v>461764.85161477514</v>
      </c>
      <c r="Y123" s="7">
        <f t="shared" si="8"/>
        <v>35568.229999999981</v>
      </c>
      <c r="Z123" s="7">
        <f t="shared" si="8"/>
        <v>-7541.0900000000256</v>
      </c>
      <c r="AA123" s="7">
        <f t="shared" si="8"/>
        <v>433737.71161477454</v>
      </c>
      <c r="AB123" s="7">
        <f t="shared" si="8"/>
        <v>0</v>
      </c>
      <c r="AC123" s="14">
        <f t="shared" si="8"/>
        <v>-11.986548001433221</v>
      </c>
    </row>
    <row r="124" spans="1:29" x14ac:dyDescent="0.25">
      <c r="A124" s="7" t="s">
        <v>162</v>
      </c>
      <c r="B124" s="7" t="s">
        <v>164</v>
      </c>
      <c r="C124" s="1">
        <v>797.9</v>
      </c>
      <c r="D124" s="7">
        <v>7571154.9299999997</v>
      </c>
      <c r="E124" s="7">
        <v>-840297.47842905659</v>
      </c>
      <c r="F124" s="7">
        <v>6730857.451570943</v>
      </c>
      <c r="G124" s="7">
        <v>925196.89</v>
      </c>
      <c r="H124" s="7">
        <v>193106.86</v>
      </c>
      <c r="I124" s="7">
        <v>5612553.701570943</v>
      </c>
      <c r="J124" s="7">
        <v>0</v>
      </c>
      <c r="K124" s="14">
        <v>8435.7155678292311</v>
      </c>
      <c r="L124" s="1">
        <v>799.6</v>
      </c>
      <c r="M124" s="7">
        <v>7589372.1399999997</v>
      </c>
      <c r="N124" s="7">
        <v>-837942.5258219114</v>
      </c>
      <c r="O124" s="7">
        <f t="shared" si="6"/>
        <v>6751429.6100000003</v>
      </c>
      <c r="P124" s="7">
        <v>938917.12</v>
      </c>
      <c r="Q124" s="7">
        <v>181425.07</v>
      </c>
      <c r="R124" s="7">
        <f t="shared" si="7"/>
        <v>5631087.4199999999</v>
      </c>
      <c r="S124" s="7">
        <v>0</v>
      </c>
      <c r="T124" s="14">
        <v>8443.5048131172407</v>
      </c>
      <c r="U124" s="1">
        <f t="shared" si="9"/>
        <v>1.7000000000000455</v>
      </c>
      <c r="V124" s="7">
        <f t="shared" si="9"/>
        <v>18217.209999999963</v>
      </c>
      <c r="W124" s="7">
        <f t="shared" si="9"/>
        <v>2354.9526071451837</v>
      </c>
      <c r="X124" s="7">
        <f t="shared" si="8"/>
        <v>20572.158429057337</v>
      </c>
      <c r="Y124" s="7">
        <f t="shared" si="8"/>
        <v>13720.229999999981</v>
      </c>
      <c r="Z124" s="7">
        <f t="shared" si="8"/>
        <v>-11681.789999999979</v>
      </c>
      <c r="AA124" s="7">
        <f t="shared" si="8"/>
        <v>18533.718429056928</v>
      </c>
      <c r="AB124" s="7">
        <f t="shared" si="8"/>
        <v>0</v>
      </c>
      <c r="AC124" s="14">
        <f t="shared" si="8"/>
        <v>7.7892452880096243</v>
      </c>
    </row>
    <row r="125" spans="1:29" x14ac:dyDescent="0.25">
      <c r="A125" s="7" t="s">
        <v>162</v>
      </c>
      <c r="B125" s="7" t="s">
        <v>165</v>
      </c>
      <c r="C125" s="1">
        <v>130.80000000000001</v>
      </c>
      <c r="D125" s="7">
        <v>2097990.9300000002</v>
      </c>
      <c r="E125" s="7">
        <v>-232849.08373233245</v>
      </c>
      <c r="F125" s="7">
        <v>1865141.8462676676</v>
      </c>
      <c r="G125" s="7">
        <v>215708.19</v>
      </c>
      <c r="H125" s="7">
        <v>41640.949999999997</v>
      </c>
      <c r="I125" s="7">
        <v>1607792.7062676677</v>
      </c>
      <c r="J125" s="7">
        <v>0</v>
      </c>
      <c r="K125" s="14">
        <v>14259.494237520394</v>
      </c>
      <c r="L125" s="1">
        <v>133.19999999999999</v>
      </c>
      <c r="M125" s="7">
        <v>2153739.1199999996</v>
      </c>
      <c r="N125" s="7">
        <v>-237794.32143832924</v>
      </c>
      <c r="O125" s="7">
        <f t="shared" si="6"/>
        <v>1915944.8</v>
      </c>
      <c r="P125" s="7">
        <v>219262.23</v>
      </c>
      <c r="Q125" s="7">
        <v>39373.31</v>
      </c>
      <c r="R125" s="7">
        <f t="shared" si="7"/>
        <v>1657309.26</v>
      </c>
      <c r="S125" s="7">
        <v>0</v>
      </c>
      <c r="T125" s="14">
        <v>14383.963214817519</v>
      </c>
      <c r="U125" s="1">
        <f t="shared" si="9"/>
        <v>2.3999999999999773</v>
      </c>
      <c r="V125" s="7">
        <f t="shared" si="9"/>
        <v>55748.189999999478</v>
      </c>
      <c r="W125" s="7">
        <f t="shared" si="9"/>
        <v>-4945.2377059967839</v>
      </c>
      <c r="X125" s="7">
        <f t="shared" si="9"/>
        <v>50802.953732332448</v>
      </c>
      <c r="Y125" s="7">
        <f t="shared" si="9"/>
        <v>3554.0400000000081</v>
      </c>
      <c r="Z125" s="7">
        <f t="shared" si="9"/>
        <v>-2267.6399999999994</v>
      </c>
      <c r="AA125" s="7">
        <f t="shared" si="9"/>
        <v>49516.553732332308</v>
      </c>
      <c r="AB125" s="7">
        <f t="shared" si="9"/>
        <v>0</v>
      </c>
      <c r="AC125" s="14">
        <f t="shared" si="9"/>
        <v>124.46897729712509</v>
      </c>
    </row>
    <row r="126" spans="1:29" x14ac:dyDescent="0.25">
      <c r="A126" s="7" t="s">
        <v>162</v>
      </c>
      <c r="B126" s="7" t="s">
        <v>166</v>
      </c>
      <c r="C126" s="1">
        <v>397.2</v>
      </c>
      <c r="D126" s="7">
        <v>4047992.6799999997</v>
      </c>
      <c r="E126" s="7">
        <v>-449273.33717938844</v>
      </c>
      <c r="F126" s="7">
        <v>3598719.3428206113</v>
      </c>
      <c r="G126" s="7">
        <v>632318.23</v>
      </c>
      <c r="H126" s="7">
        <v>100882.52</v>
      </c>
      <c r="I126" s="7">
        <v>2865518.5928206113</v>
      </c>
      <c r="J126" s="7">
        <v>0</v>
      </c>
      <c r="K126" s="14">
        <v>9060.2198963258088</v>
      </c>
      <c r="L126" s="1">
        <v>394</v>
      </c>
      <c r="M126" s="7">
        <v>4043363.88</v>
      </c>
      <c r="N126" s="7">
        <v>-446427.77820409846</v>
      </c>
      <c r="O126" s="7">
        <f t="shared" si="6"/>
        <v>3596936.1</v>
      </c>
      <c r="P126" s="7">
        <v>655615.07999999996</v>
      </c>
      <c r="Q126" s="7">
        <v>102916.77</v>
      </c>
      <c r="R126" s="7">
        <f t="shared" si="7"/>
        <v>2838404.25</v>
      </c>
      <c r="S126" s="7">
        <v>0</v>
      </c>
      <c r="T126" s="14">
        <v>9129.2751656469936</v>
      </c>
      <c r="U126" s="1">
        <f t="shared" ref="U126:AC154" si="10">L126-C126</f>
        <v>-3.1999999999999886</v>
      </c>
      <c r="V126" s="7">
        <f t="shared" si="10"/>
        <v>-4628.7999999998137</v>
      </c>
      <c r="W126" s="7">
        <f t="shared" si="10"/>
        <v>2845.5589752899832</v>
      </c>
      <c r="X126" s="7">
        <f t="shared" si="10"/>
        <v>-1783.2428206112236</v>
      </c>
      <c r="Y126" s="7">
        <f t="shared" si="10"/>
        <v>23296.849999999977</v>
      </c>
      <c r="Z126" s="7">
        <f t="shared" si="10"/>
        <v>2034.25</v>
      </c>
      <c r="AA126" s="7">
        <f t="shared" si="10"/>
        <v>-27114.342820611317</v>
      </c>
      <c r="AB126" s="7">
        <f t="shared" si="10"/>
        <v>0</v>
      </c>
      <c r="AC126" s="14">
        <f t="shared" si="10"/>
        <v>69.055269321184824</v>
      </c>
    </row>
    <row r="127" spans="1:29" x14ac:dyDescent="0.25">
      <c r="A127" s="7" t="s">
        <v>162</v>
      </c>
      <c r="B127" s="7" t="s">
        <v>167</v>
      </c>
      <c r="C127" s="1">
        <v>203.9</v>
      </c>
      <c r="D127" s="7">
        <v>2797328.89</v>
      </c>
      <c r="E127" s="7">
        <v>-310466.29402467556</v>
      </c>
      <c r="F127" s="7">
        <v>2486862.5959753245</v>
      </c>
      <c r="G127" s="7">
        <v>176164.96</v>
      </c>
      <c r="H127" s="7">
        <v>32186.92</v>
      </c>
      <c r="I127" s="7">
        <v>2278510.7159753246</v>
      </c>
      <c r="J127" s="7">
        <v>0</v>
      </c>
      <c r="K127" s="14">
        <v>12196.481588893204</v>
      </c>
      <c r="L127" s="1">
        <v>198.8</v>
      </c>
      <c r="M127" s="7">
        <v>2737298.62</v>
      </c>
      <c r="N127" s="7">
        <v>-302225.12182300666</v>
      </c>
      <c r="O127" s="7">
        <f t="shared" si="6"/>
        <v>2435073.5</v>
      </c>
      <c r="P127" s="7">
        <v>193550.31</v>
      </c>
      <c r="Q127" s="7">
        <v>33001.14</v>
      </c>
      <c r="R127" s="7">
        <f t="shared" si="7"/>
        <v>2208522.0499999998</v>
      </c>
      <c r="S127" s="7">
        <v>0</v>
      </c>
      <c r="T127" s="14">
        <v>12248.854911569473</v>
      </c>
      <c r="U127" s="1">
        <f t="shared" si="10"/>
        <v>-5.0999999999999943</v>
      </c>
      <c r="V127" s="7">
        <f t="shared" si="10"/>
        <v>-60030.270000000019</v>
      </c>
      <c r="W127" s="7">
        <f t="shared" si="10"/>
        <v>8241.1722016689018</v>
      </c>
      <c r="X127" s="7">
        <f t="shared" si="10"/>
        <v>-51789.095975324512</v>
      </c>
      <c r="Y127" s="7">
        <f t="shared" si="10"/>
        <v>17385.350000000006</v>
      </c>
      <c r="Z127" s="7">
        <f t="shared" si="10"/>
        <v>814.22000000000116</v>
      </c>
      <c r="AA127" s="7">
        <f t="shared" si="10"/>
        <v>-69988.66597532481</v>
      </c>
      <c r="AB127" s="7">
        <f t="shared" si="10"/>
        <v>0</v>
      </c>
      <c r="AC127" s="14">
        <f t="shared" si="10"/>
        <v>52.373322676268799</v>
      </c>
    </row>
    <row r="128" spans="1:29" x14ac:dyDescent="0.25">
      <c r="A128" s="7" t="s">
        <v>162</v>
      </c>
      <c r="B128" s="7" t="s">
        <v>168</v>
      </c>
      <c r="C128" s="1">
        <v>358.29999999999995</v>
      </c>
      <c r="D128" s="7">
        <v>3797818.27</v>
      </c>
      <c r="E128" s="7">
        <v>-421507.30573054095</v>
      </c>
      <c r="F128" s="7">
        <v>3376310.9642694592</v>
      </c>
      <c r="G128" s="7">
        <v>369254.1</v>
      </c>
      <c r="H128" s="7">
        <v>83409.070000000007</v>
      </c>
      <c r="I128" s="7">
        <v>2923647.7942694593</v>
      </c>
      <c r="J128" s="7">
        <v>0</v>
      </c>
      <c r="K128" s="14">
        <v>9423.1397272382346</v>
      </c>
      <c r="L128" s="1">
        <v>361.5</v>
      </c>
      <c r="M128" s="7">
        <v>3820428.53</v>
      </c>
      <c r="N128" s="7">
        <v>-421813.48774264904</v>
      </c>
      <c r="O128" s="7">
        <f t="shared" si="6"/>
        <v>3398615.04</v>
      </c>
      <c r="P128" s="7">
        <v>395242.84</v>
      </c>
      <c r="Q128" s="7">
        <v>77599.679999999993</v>
      </c>
      <c r="R128" s="7">
        <f t="shared" si="7"/>
        <v>2925772.52</v>
      </c>
      <c r="S128" s="7">
        <v>0</v>
      </c>
      <c r="T128" s="14">
        <v>9401.4203283959068</v>
      </c>
      <c r="U128" s="1">
        <f t="shared" si="10"/>
        <v>3.2000000000000455</v>
      </c>
      <c r="V128" s="7">
        <f t="shared" si="10"/>
        <v>22610.259999999776</v>
      </c>
      <c r="W128" s="7">
        <f t="shared" si="10"/>
        <v>-306.18201210809639</v>
      </c>
      <c r="X128" s="7">
        <f t="shared" si="10"/>
        <v>22304.07573054079</v>
      </c>
      <c r="Y128" s="7">
        <f t="shared" si="10"/>
        <v>25988.740000000049</v>
      </c>
      <c r="Z128" s="7">
        <f t="shared" si="10"/>
        <v>-5809.390000000014</v>
      </c>
      <c r="AA128" s="7">
        <f t="shared" si="10"/>
        <v>2124.7257305406965</v>
      </c>
      <c r="AB128" s="7">
        <f t="shared" si="10"/>
        <v>0</v>
      </c>
      <c r="AC128" s="14">
        <f t="shared" si="10"/>
        <v>-21.719398842327791</v>
      </c>
    </row>
    <row r="129" spans="1:29" x14ac:dyDescent="0.25">
      <c r="A129" s="7" t="s">
        <v>169</v>
      </c>
      <c r="B129" s="7" t="s">
        <v>169</v>
      </c>
      <c r="C129" s="1">
        <v>173.60000000000002</v>
      </c>
      <c r="D129" s="7">
        <v>2825146.01</v>
      </c>
      <c r="E129" s="7">
        <v>-313553.62429453153</v>
      </c>
      <c r="F129" s="7">
        <v>2511592.3857054682</v>
      </c>
      <c r="G129" s="7">
        <v>1061070.8600000001</v>
      </c>
      <c r="H129" s="7">
        <v>83191.88</v>
      </c>
      <c r="I129" s="7">
        <v>1367329.645705468</v>
      </c>
      <c r="J129" s="7">
        <v>0</v>
      </c>
      <c r="K129" s="14">
        <v>14467.698074340253</v>
      </c>
      <c r="L129" s="1">
        <v>171</v>
      </c>
      <c r="M129" s="7">
        <v>2789984.63</v>
      </c>
      <c r="N129" s="7">
        <v>-308042.18382503919</v>
      </c>
      <c r="O129" s="7">
        <f t="shared" si="6"/>
        <v>2481942.4500000002</v>
      </c>
      <c r="P129" s="7">
        <v>1085796.02</v>
      </c>
      <c r="Q129" s="7">
        <v>92944.12</v>
      </c>
      <c r="R129" s="7">
        <f t="shared" si="7"/>
        <v>1303202.31</v>
      </c>
      <c r="S129" s="7">
        <v>0</v>
      </c>
      <c r="T129" s="14">
        <v>14514.27650550919</v>
      </c>
      <c r="U129" s="1">
        <f t="shared" si="10"/>
        <v>-2.6000000000000227</v>
      </c>
      <c r="V129" s="7">
        <f t="shared" si="10"/>
        <v>-35161.379999999888</v>
      </c>
      <c r="W129" s="7">
        <f t="shared" si="10"/>
        <v>5511.4404694923433</v>
      </c>
      <c r="X129" s="7">
        <f t="shared" si="10"/>
        <v>-29649.935705468059</v>
      </c>
      <c r="Y129" s="7">
        <f t="shared" si="10"/>
        <v>24725.159999999916</v>
      </c>
      <c r="Z129" s="7">
        <f t="shared" si="10"/>
        <v>9752.2399999999907</v>
      </c>
      <c r="AA129" s="7">
        <f t="shared" si="10"/>
        <v>-64127.335705467965</v>
      </c>
      <c r="AB129" s="7">
        <f t="shared" si="10"/>
        <v>0</v>
      </c>
      <c r="AC129" s="14">
        <f t="shared" si="10"/>
        <v>46.578431168936731</v>
      </c>
    </row>
    <row r="130" spans="1:29" x14ac:dyDescent="0.25">
      <c r="A130" s="7" t="s">
        <v>169</v>
      </c>
      <c r="B130" s="7" t="s">
        <v>170</v>
      </c>
      <c r="C130" s="1">
        <v>320.5</v>
      </c>
      <c r="D130" s="7">
        <v>3918624.3</v>
      </c>
      <c r="E130" s="7">
        <v>-434915.16798228124</v>
      </c>
      <c r="F130" s="7">
        <v>3483709.1320177186</v>
      </c>
      <c r="G130" s="7">
        <v>1233899.3400000001</v>
      </c>
      <c r="H130" s="7">
        <v>120609.95</v>
      </c>
      <c r="I130" s="7">
        <v>2129199.8420177186</v>
      </c>
      <c r="J130" s="7">
        <v>0</v>
      </c>
      <c r="K130" s="14">
        <v>10869.607276186329</v>
      </c>
      <c r="L130" s="1">
        <v>325</v>
      </c>
      <c r="M130" s="7">
        <v>3941984.8000000003</v>
      </c>
      <c r="N130" s="7">
        <v>-435234.5146779932</v>
      </c>
      <c r="O130" s="7">
        <f t="shared" si="6"/>
        <v>3506750.29</v>
      </c>
      <c r="P130" s="7">
        <v>1220309.6000000001</v>
      </c>
      <c r="Q130" s="7">
        <v>118100.46</v>
      </c>
      <c r="R130" s="7">
        <f t="shared" si="7"/>
        <v>2168340.23</v>
      </c>
      <c r="S130" s="7">
        <v>0</v>
      </c>
      <c r="T130" s="14">
        <v>10789.995818699495</v>
      </c>
      <c r="U130" s="1">
        <f t="shared" si="10"/>
        <v>4.5</v>
      </c>
      <c r="V130" s="7">
        <f t="shared" si="10"/>
        <v>23360.500000000466</v>
      </c>
      <c r="W130" s="7">
        <f t="shared" si="10"/>
        <v>-319.34669571195263</v>
      </c>
      <c r="X130" s="7">
        <f t="shared" si="10"/>
        <v>23041.157982281409</v>
      </c>
      <c r="Y130" s="7">
        <f t="shared" si="10"/>
        <v>-13589.739999999991</v>
      </c>
      <c r="Z130" s="7">
        <f t="shared" si="10"/>
        <v>-2509.4899999999907</v>
      </c>
      <c r="AA130" s="7">
        <f t="shared" si="10"/>
        <v>39140.387982281391</v>
      </c>
      <c r="AB130" s="7">
        <f t="shared" si="10"/>
        <v>0</v>
      </c>
      <c r="AC130" s="14">
        <f t="shared" si="10"/>
        <v>-79.611457486833388</v>
      </c>
    </row>
    <row r="131" spans="1:29" x14ac:dyDescent="0.25">
      <c r="A131" s="7" t="s">
        <v>171</v>
      </c>
      <c r="B131" s="7" t="s">
        <v>172</v>
      </c>
      <c r="C131" s="1">
        <v>938.6</v>
      </c>
      <c r="D131" s="7">
        <v>8612265.5100000016</v>
      </c>
      <c r="E131" s="7">
        <v>-955846.90295256383</v>
      </c>
      <c r="F131" s="7">
        <v>7656418.6070474377</v>
      </c>
      <c r="G131" s="7">
        <v>2224898.9700000002</v>
      </c>
      <c r="H131" s="7">
        <v>259142.04</v>
      </c>
      <c r="I131" s="7">
        <v>5172377.5970474379</v>
      </c>
      <c r="J131" s="7">
        <v>0</v>
      </c>
      <c r="K131" s="14">
        <v>8157.2753111521815</v>
      </c>
      <c r="L131" s="1">
        <v>923.7</v>
      </c>
      <c r="M131" s="7">
        <v>8484446.209999999</v>
      </c>
      <c r="N131" s="7">
        <v>-936767.64773950633</v>
      </c>
      <c r="O131" s="7">
        <f t="shared" si="6"/>
        <v>7547678.5599999996</v>
      </c>
      <c r="P131" s="7">
        <v>2409338.65</v>
      </c>
      <c r="Q131" s="7">
        <v>269792.62</v>
      </c>
      <c r="R131" s="7">
        <f t="shared" si="7"/>
        <v>4868547.29</v>
      </c>
      <c r="S131" s="7">
        <v>0</v>
      </c>
      <c r="T131" s="14">
        <v>8171.132427526074</v>
      </c>
      <c r="U131" s="1">
        <f t="shared" si="10"/>
        <v>-14.899999999999977</v>
      </c>
      <c r="V131" s="7">
        <f t="shared" si="10"/>
        <v>-127819.30000000261</v>
      </c>
      <c r="W131" s="7">
        <f t="shared" si="10"/>
        <v>19079.255213057506</v>
      </c>
      <c r="X131" s="7">
        <f t="shared" si="10"/>
        <v>-108740.0470474381</v>
      </c>
      <c r="Y131" s="7">
        <f t="shared" si="10"/>
        <v>184439.6799999997</v>
      </c>
      <c r="Z131" s="7">
        <f t="shared" si="10"/>
        <v>10650.579999999987</v>
      </c>
      <c r="AA131" s="7">
        <f t="shared" si="10"/>
        <v>-303830.30704743788</v>
      </c>
      <c r="AB131" s="7">
        <f t="shared" si="10"/>
        <v>0</v>
      </c>
      <c r="AC131" s="14">
        <f t="shared" si="10"/>
        <v>13.857116373892495</v>
      </c>
    </row>
    <row r="132" spans="1:29" x14ac:dyDescent="0.25">
      <c r="A132" s="7" t="s">
        <v>171</v>
      </c>
      <c r="B132" s="7" t="s">
        <v>171</v>
      </c>
      <c r="C132" s="1">
        <v>622.30000000000007</v>
      </c>
      <c r="D132" s="7">
        <v>6000401.6299999999</v>
      </c>
      <c r="E132" s="7">
        <v>-665964.75780354964</v>
      </c>
      <c r="F132" s="7">
        <v>5334436.8721964499</v>
      </c>
      <c r="G132" s="7">
        <v>3641648.03</v>
      </c>
      <c r="H132" s="7">
        <v>495453.4</v>
      </c>
      <c r="I132" s="7">
        <v>1197335.4421964502</v>
      </c>
      <c r="J132" s="7">
        <v>0</v>
      </c>
      <c r="K132" s="14">
        <v>8572.130599705044</v>
      </c>
      <c r="L132" s="1">
        <v>664.2</v>
      </c>
      <c r="M132" s="7">
        <v>6378682.5499999998</v>
      </c>
      <c r="N132" s="7">
        <v>-704270.29651008139</v>
      </c>
      <c r="O132" s="7">
        <f t="shared" si="6"/>
        <v>5674412.25</v>
      </c>
      <c r="P132" s="7">
        <v>3628954.3</v>
      </c>
      <c r="Q132" s="7">
        <v>540881.99</v>
      </c>
      <c r="R132" s="7">
        <f t="shared" si="7"/>
        <v>1504575.96</v>
      </c>
      <c r="S132" s="7">
        <v>0</v>
      </c>
      <c r="T132" s="14">
        <v>8543.2243192896003</v>
      </c>
      <c r="U132" s="1">
        <f t="shared" si="10"/>
        <v>41.899999999999977</v>
      </c>
      <c r="V132" s="7">
        <f t="shared" si="10"/>
        <v>378280.91999999993</v>
      </c>
      <c r="W132" s="7">
        <f t="shared" si="10"/>
        <v>-38305.538706531748</v>
      </c>
      <c r="X132" s="7">
        <f t="shared" si="10"/>
        <v>339975.3778035501</v>
      </c>
      <c r="Y132" s="7">
        <f t="shared" si="10"/>
        <v>-12693.729999999981</v>
      </c>
      <c r="Z132" s="7">
        <f t="shared" si="10"/>
        <v>45428.589999999967</v>
      </c>
      <c r="AA132" s="7">
        <f t="shared" si="10"/>
        <v>307240.51780354977</v>
      </c>
      <c r="AB132" s="7">
        <f t="shared" si="10"/>
        <v>0</v>
      </c>
      <c r="AC132" s="14">
        <f t="shared" si="10"/>
        <v>-28.906280415443689</v>
      </c>
    </row>
    <row r="133" spans="1:29" x14ac:dyDescent="0.25">
      <c r="A133" s="7" t="s">
        <v>173</v>
      </c>
      <c r="B133" s="7" t="s">
        <v>174</v>
      </c>
      <c r="C133" s="1">
        <v>592</v>
      </c>
      <c r="D133" s="7">
        <v>5349468.4499999993</v>
      </c>
      <c r="E133" s="7">
        <v>-593719.83416416415</v>
      </c>
      <c r="F133" s="7">
        <v>4755748.6158358352</v>
      </c>
      <c r="G133" s="7">
        <v>1840773.61</v>
      </c>
      <c r="H133" s="7">
        <v>211274.08</v>
      </c>
      <c r="I133" s="7">
        <v>2703700.9258358348</v>
      </c>
      <c r="J133" s="7">
        <v>0</v>
      </c>
      <c r="K133" s="14">
        <v>8033.3591483713435</v>
      </c>
      <c r="L133" s="1">
        <v>587.4</v>
      </c>
      <c r="M133" s="7">
        <v>5332986.5200000005</v>
      </c>
      <c r="N133" s="7">
        <v>-588815.00502398692</v>
      </c>
      <c r="O133" s="7">
        <f t="shared" ref="O133:O182" si="11">ROUND(M133+N133,2)</f>
        <v>4744171.51</v>
      </c>
      <c r="P133" s="7">
        <v>2047454.28</v>
      </c>
      <c r="Q133" s="7">
        <v>218742.19</v>
      </c>
      <c r="R133" s="7">
        <f t="shared" ref="R133:R182" si="12">ROUND(O133-P133-Q133,2)</f>
        <v>2477975.04</v>
      </c>
      <c r="S133" s="7">
        <v>0</v>
      </c>
      <c r="T133" s="14">
        <v>8076.556504135885</v>
      </c>
      <c r="U133" s="1">
        <f t="shared" si="10"/>
        <v>-4.6000000000000227</v>
      </c>
      <c r="V133" s="7">
        <f t="shared" si="10"/>
        <v>-16481.929999998771</v>
      </c>
      <c r="W133" s="7">
        <f t="shared" si="10"/>
        <v>4904.8291401772294</v>
      </c>
      <c r="X133" s="7">
        <f t="shared" si="10"/>
        <v>-11577.105835835449</v>
      </c>
      <c r="Y133" s="7">
        <f t="shared" si="10"/>
        <v>206680.66999999993</v>
      </c>
      <c r="Z133" s="7">
        <f t="shared" si="10"/>
        <v>7468.1100000000151</v>
      </c>
      <c r="AA133" s="7">
        <f t="shared" si="10"/>
        <v>-225725.88583583478</v>
      </c>
      <c r="AB133" s="7">
        <f t="shared" si="10"/>
        <v>0</v>
      </c>
      <c r="AC133" s="14">
        <f t="shared" si="10"/>
        <v>43.197355764541499</v>
      </c>
    </row>
    <row r="134" spans="1:29" x14ac:dyDescent="0.25">
      <c r="A134" s="7" t="s">
        <v>173</v>
      </c>
      <c r="B134" s="7" t="s">
        <v>175</v>
      </c>
      <c r="C134" s="1">
        <v>293.5</v>
      </c>
      <c r="D134" s="7">
        <v>3177426.82</v>
      </c>
      <c r="E134" s="7">
        <v>-352652.10782562284</v>
      </c>
      <c r="F134" s="7">
        <v>2824774.7121743769</v>
      </c>
      <c r="G134" s="7">
        <v>759964.43</v>
      </c>
      <c r="H134" s="7">
        <v>80713.22</v>
      </c>
      <c r="I134" s="7">
        <v>1984097.0621743768</v>
      </c>
      <c r="J134" s="7">
        <v>0</v>
      </c>
      <c r="K134" s="14">
        <v>9624.4453566418288</v>
      </c>
      <c r="L134" s="1">
        <v>311</v>
      </c>
      <c r="M134" s="7">
        <v>3293319.5599999996</v>
      </c>
      <c r="N134" s="7">
        <v>-363615.38998733374</v>
      </c>
      <c r="O134" s="7">
        <f t="shared" si="11"/>
        <v>2929704.17</v>
      </c>
      <c r="P134" s="7">
        <v>842125.6</v>
      </c>
      <c r="Q134" s="7">
        <v>85810.72</v>
      </c>
      <c r="R134" s="7">
        <f t="shared" si="12"/>
        <v>2001767.85</v>
      </c>
      <c r="S134" s="7">
        <v>0</v>
      </c>
      <c r="T134" s="14">
        <v>9420.2662261521255</v>
      </c>
      <c r="U134" s="1">
        <f t="shared" si="10"/>
        <v>17.5</v>
      </c>
      <c r="V134" s="7">
        <f t="shared" si="10"/>
        <v>115892.73999999976</v>
      </c>
      <c r="W134" s="7">
        <f t="shared" si="10"/>
        <v>-10963.2821617109</v>
      </c>
      <c r="X134" s="7">
        <f t="shared" si="10"/>
        <v>104929.45782562299</v>
      </c>
      <c r="Y134" s="7">
        <f t="shared" si="10"/>
        <v>82161.169999999925</v>
      </c>
      <c r="Z134" s="7">
        <f t="shared" si="10"/>
        <v>5097.5</v>
      </c>
      <c r="AA134" s="7">
        <f t="shared" si="10"/>
        <v>17670.787825623294</v>
      </c>
      <c r="AB134" s="7">
        <f t="shared" si="10"/>
        <v>0</v>
      </c>
      <c r="AC134" s="14">
        <f t="shared" si="10"/>
        <v>-204.17913048970331</v>
      </c>
    </row>
    <row r="135" spans="1:29" x14ac:dyDescent="0.25">
      <c r="A135" s="7" t="s">
        <v>176</v>
      </c>
      <c r="B135" s="7" t="s">
        <v>177</v>
      </c>
      <c r="C135" s="1">
        <v>1659.6</v>
      </c>
      <c r="D135" s="7">
        <v>18497854.68</v>
      </c>
      <c r="E135" s="7">
        <v>-2053015.7931864068</v>
      </c>
      <c r="F135" s="7">
        <v>16444838.886813592</v>
      </c>
      <c r="G135" s="7">
        <v>12769303.43</v>
      </c>
      <c r="H135" s="7">
        <v>436942.02</v>
      </c>
      <c r="I135" s="7">
        <v>3238593.4368135924</v>
      </c>
      <c r="J135" s="7">
        <v>0</v>
      </c>
      <c r="K135" s="14">
        <v>9908.9171407649992</v>
      </c>
      <c r="L135" s="1">
        <v>1658.4</v>
      </c>
      <c r="M135" s="7">
        <v>18481576.960000001</v>
      </c>
      <c r="N135" s="7">
        <v>-2040550.785144981</v>
      </c>
      <c r="O135" s="7">
        <f t="shared" si="11"/>
        <v>16441026.17</v>
      </c>
      <c r="P135" s="7">
        <v>12815009.34</v>
      </c>
      <c r="Q135" s="7">
        <v>452030.46</v>
      </c>
      <c r="R135" s="7">
        <f t="shared" si="12"/>
        <v>3173986.37</v>
      </c>
      <c r="S135" s="7">
        <v>0</v>
      </c>
      <c r="T135" s="14">
        <v>9913.783445482728</v>
      </c>
      <c r="U135" s="1">
        <f t="shared" si="10"/>
        <v>-1.1999999999998181</v>
      </c>
      <c r="V135" s="7">
        <f t="shared" si="10"/>
        <v>-16277.719999998808</v>
      </c>
      <c r="W135" s="7">
        <f t="shared" si="10"/>
        <v>12465.008041425841</v>
      </c>
      <c r="X135" s="7">
        <f t="shared" si="10"/>
        <v>-3812.7168135922402</v>
      </c>
      <c r="Y135" s="7">
        <f t="shared" si="10"/>
        <v>45705.910000000149</v>
      </c>
      <c r="Z135" s="7">
        <f t="shared" si="10"/>
        <v>15088.440000000002</v>
      </c>
      <c r="AA135" s="7">
        <f t="shared" si="10"/>
        <v>-64607.066813592333</v>
      </c>
      <c r="AB135" s="7">
        <f t="shared" si="10"/>
        <v>0</v>
      </c>
      <c r="AC135" s="14">
        <f t="shared" si="10"/>
        <v>4.8663047177287808</v>
      </c>
    </row>
    <row r="136" spans="1:29" x14ac:dyDescent="0.25">
      <c r="A136" s="7" t="s">
        <v>178</v>
      </c>
      <c r="B136" s="7" t="s">
        <v>179</v>
      </c>
      <c r="C136" s="1">
        <v>194.70000000000002</v>
      </c>
      <c r="D136" s="7">
        <v>2652163.2999999998</v>
      </c>
      <c r="E136" s="7">
        <v>-294354.84466728324</v>
      </c>
      <c r="F136" s="7">
        <v>2357808.4553327165</v>
      </c>
      <c r="G136" s="7">
        <v>386351.52</v>
      </c>
      <c r="H136" s="7">
        <v>56450.98</v>
      </c>
      <c r="I136" s="7">
        <v>1915005.9553327165</v>
      </c>
      <c r="J136" s="7">
        <v>0</v>
      </c>
      <c r="K136" s="14">
        <v>12109.956113675995</v>
      </c>
      <c r="L136" s="1">
        <v>193.4</v>
      </c>
      <c r="M136" s="7">
        <v>2627048.44</v>
      </c>
      <c r="N136" s="7">
        <v>-290052.4002068651</v>
      </c>
      <c r="O136" s="7">
        <f t="shared" si="11"/>
        <v>2336996.04</v>
      </c>
      <c r="P136" s="7">
        <v>419137.23</v>
      </c>
      <c r="Q136" s="7">
        <v>56232</v>
      </c>
      <c r="R136" s="7">
        <f t="shared" si="12"/>
        <v>1861626.81</v>
      </c>
      <c r="S136" s="7">
        <v>0</v>
      </c>
      <c r="T136" s="14">
        <v>12083.73807664271</v>
      </c>
      <c r="U136" s="1">
        <f t="shared" si="10"/>
        <v>-1.3000000000000114</v>
      </c>
      <c r="V136" s="7">
        <f t="shared" si="10"/>
        <v>-25114.85999999987</v>
      </c>
      <c r="W136" s="7">
        <f t="shared" si="10"/>
        <v>4302.4444604181335</v>
      </c>
      <c r="X136" s="7">
        <f t="shared" si="10"/>
        <v>-20812.415332716424</v>
      </c>
      <c r="Y136" s="7">
        <f t="shared" si="10"/>
        <v>32785.709999999963</v>
      </c>
      <c r="Z136" s="7">
        <f t="shared" si="10"/>
        <v>-218.9800000000032</v>
      </c>
      <c r="AA136" s="7">
        <f t="shared" si="10"/>
        <v>-53379.145332716405</v>
      </c>
      <c r="AB136" s="7">
        <f t="shared" si="10"/>
        <v>0</v>
      </c>
      <c r="AC136" s="14">
        <f t="shared" si="10"/>
        <v>-26.218037033284418</v>
      </c>
    </row>
    <row r="137" spans="1:29" x14ac:dyDescent="0.25">
      <c r="A137" s="7" t="s">
        <v>178</v>
      </c>
      <c r="B137" s="7" t="s">
        <v>180</v>
      </c>
      <c r="C137" s="1">
        <v>1492.8999999999999</v>
      </c>
      <c r="D137" s="7">
        <v>13005670.199999999</v>
      </c>
      <c r="E137" s="7">
        <v>-1443456.3782384419</v>
      </c>
      <c r="F137" s="7">
        <v>11562213.821761558</v>
      </c>
      <c r="G137" s="7">
        <v>1607123.43</v>
      </c>
      <c r="H137" s="7">
        <v>264797.89</v>
      </c>
      <c r="I137" s="7">
        <v>9690292.5017615575</v>
      </c>
      <c r="J137" s="7">
        <v>0</v>
      </c>
      <c r="K137" s="14">
        <v>7744.8012738706939</v>
      </c>
      <c r="L137" s="1">
        <v>1483.3999999999999</v>
      </c>
      <c r="M137" s="7">
        <v>12804420.27</v>
      </c>
      <c r="N137" s="7">
        <v>-1413735.9540164913</v>
      </c>
      <c r="O137" s="7">
        <f t="shared" si="11"/>
        <v>11390684.32</v>
      </c>
      <c r="P137" s="7">
        <v>1606933</v>
      </c>
      <c r="Q137" s="7">
        <v>228844.47</v>
      </c>
      <c r="R137" s="7">
        <f t="shared" si="12"/>
        <v>9554906.8499999996</v>
      </c>
      <c r="S137" s="7">
        <v>0</v>
      </c>
      <c r="T137" s="14">
        <v>7678.7643084270976</v>
      </c>
      <c r="U137" s="1">
        <f t="shared" si="10"/>
        <v>-9.5</v>
      </c>
      <c r="V137" s="7">
        <f t="shared" si="10"/>
        <v>-201249.9299999997</v>
      </c>
      <c r="W137" s="7">
        <f t="shared" si="10"/>
        <v>29720.424221950583</v>
      </c>
      <c r="X137" s="7">
        <f t="shared" si="10"/>
        <v>-171529.50176155753</v>
      </c>
      <c r="Y137" s="7">
        <f t="shared" si="10"/>
        <v>-190.42999999993481</v>
      </c>
      <c r="Z137" s="7">
        <f t="shared" si="10"/>
        <v>-35953.420000000013</v>
      </c>
      <c r="AA137" s="7">
        <f t="shared" si="10"/>
        <v>-135385.65176155791</v>
      </c>
      <c r="AB137" s="7">
        <f t="shared" si="10"/>
        <v>0</v>
      </c>
      <c r="AC137" s="14">
        <f t="shared" si="10"/>
        <v>-66.036965443596273</v>
      </c>
    </row>
    <row r="138" spans="1:29" x14ac:dyDescent="0.25">
      <c r="A138" s="7" t="s">
        <v>178</v>
      </c>
      <c r="B138" s="7" t="s">
        <v>181</v>
      </c>
      <c r="C138" s="1">
        <v>285.5</v>
      </c>
      <c r="D138" s="7">
        <v>3138340.1</v>
      </c>
      <c r="E138" s="7">
        <v>-348314.00187484914</v>
      </c>
      <c r="F138" s="7">
        <v>2790026.0981251509</v>
      </c>
      <c r="G138" s="7">
        <v>572462.07999999996</v>
      </c>
      <c r="H138" s="7">
        <v>58314.87</v>
      </c>
      <c r="I138" s="7">
        <v>2159249.1481251507</v>
      </c>
      <c r="J138" s="7">
        <v>0</v>
      </c>
      <c r="K138" s="14">
        <v>9772.4206589322275</v>
      </c>
      <c r="L138" s="1">
        <v>287.8</v>
      </c>
      <c r="M138" s="7">
        <v>3167748.5300000003</v>
      </c>
      <c r="N138" s="7">
        <v>-349751.09342797985</v>
      </c>
      <c r="O138" s="7">
        <f t="shared" si="11"/>
        <v>2817997.44</v>
      </c>
      <c r="P138" s="7">
        <v>622262.91</v>
      </c>
      <c r="Q138" s="7">
        <v>85014.42</v>
      </c>
      <c r="R138" s="7">
        <f t="shared" si="12"/>
        <v>2110720.11</v>
      </c>
      <c r="S138" s="7">
        <v>0</v>
      </c>
      <c r="T138" s="14">
        <v>9791.5083921810492</v>
      </c>
      <c r="U138" s="1">
        <f t="shared" si="10"/>
        <v>2.3000000000000114</v>
      </c>
      <c r="V138" s="7">
        <f t="shared" si="10"/>
        <v>29408.430000000168</v>
      </c>
      <c r="W138" s="7">
        <f t="shared" si="10"/>
        <v>-1437.091553130711</v>
      </c>
      <c r="X138" s="7">
        <f t="shared" si="10"/>
        <v>27971.341874849051</v>
      </c>
      <c r="Y138" s="7">
        <f t="shared" si="10"/>
        <v>49800.830000000075</v>
      </c>
      <c r="Z138" s="7">
        <f t="shared" si="10"/>
        <v>26699.549999999996</v>
      </c>
      <c r="AA138" s="7">
        <f t="shared" si="10"/>
        <v>-48529.038125150837</v>
      </c>
      <c r="AB138" s="7">
        <f t="shared" si="10"/>
        <v>0</v>
      </c>
      <c r="AC138" s="14">
        <f t="shared" si="10"/>
        <v>19.087733248821678</v>
      </c>
    </row>
    <row r="139" spans="1:29" x14ac:dyDescent="0.25">
      <c r="A139" s="7" t="s">
        <v>178</v>
      </c>
      <c r="B139" s="7" t="s">
        <v>182</v>
      </c>
      <c r="C139" s="1">
        <v>252.3</v>
      </c>
      <c r="D139" s="7">
        <v>2969312.69</v>
      </c>
      <c r="E139" s="7">
        <v>-329554.20793038758</v>
      </c>
      <c r="F139" s="7">
        <v>2639758.4820696125</v>
      </c>
      <c r="G139" s="7">
        <v>289331.56</v>
      </c>
      <c r="H139" s="7">
        <v>43072.25</v>
      </c>
      <c r="I139" s="7">
        <v>2307354.6720696124</v>
      </c>
      <c r="J139" s="7">
        <v>0</v>
      </c>
      <c r="K139" s="14">
        <v>10462.776385531559</v>
      </c>
      <c r="L139" s="1">
        <v>237.6</v>
      </c>
      <c r="M139" s="7">
        <v>2895255.64</v>
      </c>
      <c r="N139" s="7">
        <v>-319665.15531569847</v>
      </c>
      <c r="O139" s="7">
        <f t="shared" si="11"/>
        <v>2575590.48</v>
      </c>
      <c r="P139" s="7">
        <v>332980.15000000002</v>
      </c>
      <c r="Q139" s="7">
        <v>41234.080000000002</v>
      </c>
      <c r="R139" s="7">
        <f t="shared" si="12"/>
        <v>2201376.25</v>
      </c>
      <c r="S139" s="7">
        <v>0</v>
      </c>
      <c r="T139" s="14">
        <v>10840.022209771596</v>
      </c>
      <c r="U139" s="1">
        <f t="shared" si="10"/>
        <v>-14.700000000000017</v>
      </c>
      <c r="V139" s="7">
        <f t="shared" si="10"/>
        <v>-74057.049999999814</v>
      </c>
      <c r="W139" s="7">
        <f t="shared" si="10"/>
        <v>9889.0526146891061</v>
      </c>
      <c r="X139" s="7">
        <f t="shared" si="10"/>
        <v>-64168.002069612499</v>
      </c>
      <c r="Y139" s="7">
        <f t="shared" si="10"/>
        <v>43648.590000000026</v>
      </c>
      <c r="Z139" s="7">
        <f t="shared" si="10"/>
        <v>-1838.1699999999983</v>
      </c>
      <c r="AA139" s="7">
        <f t="shared" si="10"/>
        <v>-105978.42206961242</v>
      </c>
      <c r="AB139" s="7">
        <f t="shared" si="10"/>
        <v>0</v>
      </c>
      <c r="AC139" s="14">
        <f t="shared" si="10"/>
        <v>377.24582424003711</v>
      </c>
    </row>
    <row r="140" spans="1:29" x14ac:dyDescent="0.25">
      <c r="A140" s="7" t="s">
        <v>183</v>
      </c>
      <c r="B140" s="7" t="s">
        <v>184</v>
      </c>
      <c r="C140" s="1">
        <v>16825.7</v>
      </c>
      <c r="D140" s="7">
        <v>147690584.91</v>
      </c>
      <c r="E140" s="7">
        <v>-16391690.202486118</v>
      </c>
      <c r="F140" s="7">
        <v>131298894.70751388</v>
      </c>
      <c r="G140" s="7">
        <v>27341696.27</v>
      </c>
      <c r="H140" s="7">
        <v>2386846.46</v>
      </c>
      <c r="I140" s="7">
        <v>101570351.97751389</v>
      </c>
      <c r="J140" s="7">
        <v>0</v>
      </c>
      <c r="K140" s="14">
        <v>7803.4729436227844</v>
      </c>
      <c r="L140" s="1">
        <v>16746</v>
      </c>
      <c r="M140" s="7">
        <v>148337156.97</v>
      </c>
      <c r="N140" s="7">
        <v>-16377904.481658895</v>
      </c>
      <c r="O140" s="7">
        <f t="shared" si="11"/>
        <v>131959252.48999999</v>
      </c>
      <c r="P140" s="7">
        <v>27321248.890000001</v>
      </c>
      <c r="Q140" s="7">
        <v>2420186.67</v>
      </c>
      <c r="R140" s="7">
        <f t="shared" si="12"/>
        <v>102217816.93000001</v>
      </c>
      <c r="S140" s="7">
        <v>0</v>
      </c>
      <c r="T140" s="14">
        <v>7880.0424349278601</v>
      </c>
      <c r="U140" s="1">
        <f t="shared" si="10"/>
        <v>-79.700000000000728</v>
      </c>
      <c r="V140" s="7">
        <f t="shared" si="10"/>
        <v>646572.06000000238</v>
      </c>
      <c r="W140" s="7">
        <f t="shared" si="10"/>
        <v>13785.720827223733</v>
      </c>
      <c r="X140" s="7">
        <f t="shared" si="10"/>
        <v>660357.78248611093</v>
      </c>
      <c r="Y140" s="7">
        <f t="shared" si="10"/>
        <v>-20447.379999998957</v>
      </c>
      <c r="Z140" s="7">
        <f t="shared" si="10"/>
        <v>33340.209999999963</v>
      </c>
      <c r="AA140" s="7">
        <f t="shared" si="10"/>
        <v>647464.95248611271</v>
      </c>
      <c r="AB140" s="7">
        <f t="shared" si="10"/>
        <v>0</v>
      </c>
      <c r="AC140" s="14">
        <f t="shared" si="10"/>
        <v>76.569491305075644</v>
      </c>
    </row>
    <row r="141" spans="1:29" x14ac:dyDescent="0.25">
      <c r="A141" s="7" t="s">
        <v>183</v>
      </c>
      <c r="B141" s="7" t="s">
        <v>185</v>
      </c>
      <c r="C141" s="1">
        <v>9371.6</v>
      </c>
      <c r="D141" s="7">
        <v>76729861.399999991</v>
      </c>
      <c r="E141" s="7">
        <v>-8515993.8808214292</v>
      </c>
      <c r="F141" s="7">
        <v>68213867.519178569</v>
      </c>
      <c r="G141" s="7">
        <v>18353698.59</v>
      </c>
      <c r="H141" s="7">
        <v>1529232.82</v>
      </c>
      <c r="I141" s="7">
        <v>48330936.109178565</v>
      </c>
      <c r="J141" s="7">
        <v>0</v>
      </c>
      <c r="K141" s="14">
        <v>7278.7856416384147</v>
      </c>
      <c r="L141" s="1">
        <v>9430.7999999999993</v>
      </c>
      <c r="M141" s="7">
        <v>77152449.596000001</v>
      </c>
      <c r="N141" s="7">
        <v>-8518401.4296892751</v>
      </c>
      <c r="O141" s="7">
        <f t="shared" si="11"/>
        <v>68634048.170000002</v>
      </c>
      <c r="P141" s="7">
        <v>18714238.73</v>
      </c>
      <c r="Q141" s="7">
        <v>631163.15</v>
      </c>
      <c r="R141" s="7">
        <f t="shared" si="12"/>
        <v>49288646.289999999</v>
      </c>
      <c r="S141" s="7">
        <v>0</v>
      </c>
      <c r="T141" s="14">
        <v>7277.6451610877239</v>
      </c>
      <c r="U141" s="1">
        <f t="shared" si="10"/>
        <v>59.199999999998909</v>
      </c>
      <c r="V141" s="7">
        <f t="shared" si="10"/>
        <v>422588.19600000978</v>
      </c>
      <c r="W141" s="7">
        <f t="shared" si="10"/>
        <v>-2407.5488678459078</v>
      </c>
      <c r="X141" s="7">
        <f t="shared" si="10"/>
        <v>420180.65082143247</v>
      </c>
      <c r="Y141" s="7">
        <f t="shared" si="10"/>
        <v>360540.1400000006</v>
      </c>
      <c r="Z141" s="7">
        <f t="shared" si="10"/>
        <v>-898069.67</v>
      </c>
      <c r="AA141" s="7">
        <f t="shared" si="10"/>
        <v>957710.18082143366</v>
      </c>
      <c r="AB141" s="7">
        <f t="shared" si="10"/>
        <v>0</v>
      </c>
      <c r="AC141" s="14">
        <f t="shared" si="10"/>
        <v>-1.1404805506908815</v>
      </c>
    </row>
    <row r="142" spans="1:29" x14ac:dyDescent="0.25">
      <c r="A142" s="7" t="s">
        <v>186</v>
      </c>
      <c r="B142" s="7" t="s">
        <v>187</v>
      </c>
      <c r="C142" s="1">
        <v>671.5</v>
      </c>
      <c r="D142" s="7">
        <v>6009994.6900000004</v>
      </c>
      <c r="E142" s="7">
        <v>-667029.45984741859</v>
      </c>
      <c r="F142" s="7">
        <v>5342965.2301525818</v>
      </c>
      <c r="G142" s="7">
        <v>3342159.5</v>
      </c>
      <c r="H142" s="7">
        <v>138206.9</v>
      </c>
      <c r="I142" s="7">
        <v>1862598.8301525819</v>
      </c>
      <c r="J142" s="7">
        <v>0</v>
      </c>
      <c r="K142" s="14">
        <v>7956.7613256181412</v>
      </c>
      <c r="L142" s="1">
        <v>691.2</v>
      </c>
      <c r="M142" s="7">
        <v>6171476.5699999994</v>
      </c>
      <c r="N142" s="7">
        <v>-681392.68568223692</v>
      </c>
      <c r="O142" s="7">
        <f t="shared" si="11"/>
        <v>5490083.8799999999</v>
      </c>
      <c r="P142" s="7">
        <v>3376059.7</v>
      </c>
      <c r="Q142" s="7">
        <v>117162.87</v>
      </c>
      <c r="R142" s="7">
        <f t="shared" si="12"/>
        <v>1996861.31</v>
      </c>
      <c r="S142" s="7">
        <v>0</v>
      </c>
      <c r="T142" s="14">
        <v>7942.8259695136867</v>
      </c>
      <c r="U142" s="1">
        <f t="shared" si="10"/>
        <v>19.700000000000045</v>
      </c>
      <c r="V142" s="7">
        <f t="shared" si="10"/>
        <v>161481.87999999896</v>
      </c>
      <c r="W142" s="7">
        <f t="shared" si="10"/>
        <v>-14363.225834818324</v>
      </c>
      <c r="X142" s="7">
        <f t="shared" si="10"/>
        <v>147118.64984741807</v>
      </c>
      <c r="Y142" s="7">
        <f t="shared" si="10"/>
        <v>33900.200000000186</v>
      </c>
      <c r="Z142" s="7">
        <f t="shared" si="10"/>
        <v>-21044.03</v>
      </c>
      <c r="AA142" s="7">
        <f t="shared" si="10"/>
        <v>134262.47984741814</v>
      </c>
      <c r="AB142" s="7">
        <f t="shared" si="10"/>
        <v>0</v>
      </c>
      <c r="AC142" s="14">
        <f t="shared" si="10"/>
        <v>-13.935356104454513</v>
      </c>
    </row>
    <row r="143" spans="1:29" x14ac:dyDescent="0.25">
      <c r="A143" s="7" t="s">
        <v>186</v>
      </c>
      <c r="B143" s="7" t="s">
        <v>188</v>
      </c>
      <c r="C143" s="1">
        <v>492.8</v>
      </c>
      <c r="D143" s="7">
        <v>4456195.5999999996</v>
      </c>
      <c r="E143" s="7">
        <v>-494578.43099066749</v>
      </c>
      <c r="F143" s="7">
        <v>3961617.1690093321</v>
      </c>
      <c r="G143" s="7">
        <v>542191.72</v>
      </c>
      <c r="H143" s="7">
        <v>50370.2</v>
      </c>
      <c r="I143" s="7">
        <v>3369055.2490093317</v>
      </c>
      <c r="J143" s="7">
        <v>0</v>
      </c>
      <c r="K143" s="14">
        <v>8038.9958786715342</v>
      </c>
      <c r="L143" s="1">
        <v>487.90000000000003</v>
      </c>
      <c r="M143" s="7">
        <v>4429601.26</v>
      </c>
      <c r="N143" s="7">
        <v>-489072.24467560783</v>
      </c>
      <c r="O143" s="7">
        <f t="shared" si="11"/>
        <v>3940529.02</v>
      </c>
      <c r="P143" s="7">
        <v>502761.83</v>
      </c>
      <c r="Q143" s="7">
        <v>42179.21</v>
      </c>
      <c r="R143" s="7">
        <f t="shared" si="12"/>
        <v>3395587.98</v>
      </c>
      <c r="S143" s="7">
        <v>0</v>
      </c>
      <c r="T143" s="14">
        <v>8076.505775137528</v>
      </c>
      <c r="U143" s="1">
        <f t="shared" si="10"/>
        <v>-4.8999999999999773</v>
      </c>
      <c r="V143" s="7">
        <f t="shared" si="10"/>
        <v>-26594.339999999851</v>
      </c>
      <c r="W143" s="7">
        <f t="shared" si="10"/>
        <v>5506.1863150596619</v>
      </c>
      <c r="X143" s="7">
        <f t="shared" si="10"/>
        <v>-21088.149009332061</v>
      </c>
      <c r="Y143" s="7">
        <f t="shared" si="10"/>
        <v>-39429.889999999956</v>
      </c>
      <c r="Z143" s="7">
        <f t="shared" si="10"/>
        <v>-8190.989999999998</v>
      </c>
      <c r="AA143" s="7">
        <f t="shared" si="10"/>
        <v>26532.730990668293</v>
      </c>
      <c r="AB143" s="7">
        <f t="shared" si="10"/>
        <v>0</v>
      </c>
      <c r="AC143" s="14">
        <f t="shared" si="10"/>
        <v>37.509896465993734</v>
      </c>
    </row>
    <row r="144" spans="1:29" x14ac:dyDescent="0.25">
      <c r="A144" s="7" t="s">
        <v>189</v>
      </c>
      <c r="B144" s="7" t="s">
        <v>190</v>
      </c>
      <c r="C144" s="1">
        <v>450.1</v>
      </c>
      <c r="D144" s="7">
        <v>4301335.42</v>
      </c>
      <c r="E144" s="7">
        <v>-477391.01111005625</v>
      </c>
      <c r="F144" s="7">
        <v>3823944.4088899437</v>
      </c>
      <c r="G144" s="7">
        <v>1407407.42</v>
      </c>
      <c r="H144" s="7">
        <v>188274.88</v>
      </c>
      <c r="I144" s="7">
        <v>2228262.1088899439</v>
      </c>
      <c r="J144" s="7">
        <v>0</v>
      </c>
      <c r="K144" s="14">
        <v>8495.7662939123384</v>
      </c>
      <c r="L144" s="1">
        <v>438.90000000000003</v>
      </c>
      <c r="M144" s="7">
        <v>4259507.74</v>
      </c>
      <c r="N144" s="7">
        <v>-470292.22030132019</v>
      </c>
      <c r="O144" s="7">
        <f t="shared" si="11"/>
        <v>3789215.52</v>
      </c>
      <c r="P144" s="7">
        <v>1434629.06</v>
      </c>
      <c r="Q144" s="7">
        <v>185314.87</v>
      </c>
      <c r="R144" s="7">
        <f t="shared" si="12"/>
        <v>2169271.59</v>
      </c>
      <c r="S144" s="7">
        <v>0</v>
      </c>
      <c r="T144" s="14">
        <v>8633.4329984318574</v>
      </c>
      <c r="U144" s="1">
        <f t="shared" si="10"/>
        <v>-11.199999999999989</v>
      </c>
      <c r="V144" s="7">
        <f t="shared" si="10"/>
        <v>-41827.679999999702</v>
      </c>
      <c r="W144" s="7">
        <f t="shared" si="10"/>
        <v>7098.7908087360556</v>
      </c>
      <c r="X144" s="7">
        <f t="shared" si="10"/>
        <v>-34728.888889943715</v>
      </c>
      <c r="Y144" s="7">
        <f t="shared" si="10"/>
        <v>27221.64000000013</v>
      </c>
      <c r="Z144" s="7">
        <f t="shared" si="10"/>
        <v>-2960.0100000000093</v>
      </c>
      <c r="AA144" s="7">
        <f t="shared" si="10"/>
        <v>-58990.518889944069</v>
      </c>
      <c r="AB144" s="7">
        <f t="shared" si="10"/>
        <v>0</v>
      </c>
      <c r="AC144" s="14">
        <f t="shared" si="10"/>
        <v>137.66670451951904</v>
      </c>
    </row>
    <row r="145" spans="1:29" x14ac:dyDescent="0.25">
      <c r="A145" s="7" t="s">
        <v>189</v>
      </c>
      <c r="B145" s="7" t="s">
        <v>191</v>
      </c>
      <c r="C145" s="1">
        <v>1124.9000000000001</v>
      </c>
      <c r="D145" s="7">
        <v>9960518.8399999999</v>
      </c>
      <c r="E145" s="7">
        <v>-1105485.0868171458</v>
      </c>
      <c r="F145" s="7">
        <v>8855033.7531828545</v>
      </c>
      <c r="G145" s="7">
        <v>1528834.42</v>
      </c>
      <c r="H145" s="7">
        <v>184199.74</v>
      </c>
      <c r="I145" s="7">
        <v>7141999.5931828544</v>
      </c>
      <c r="J145" s="7">
        <v>0</v>
      </c>
      <c r="K145" s="14">
        <v>7871.8408331254814</v>
      </c>
      <c r="L145" s="1">
        <v>1114</v>
      </c>
      <c r="M145" s="7">
        <v>9685107.9100000001</v>
      </c>
      <c r="N145" s="7">
        <v>-1069332.6977853498</v>
      </c>
      <c r="O145" s="7">
        <f t="shared" si="11"/>
        <v>8615775.2100000009</v>
      </c>
      <c r="P145" s="7">
        <v>1527399.56</v>
      </c>
      <c r="Q145" s="7">
        <v>185023.2</v>
      </c>
      <c r="R145" s="7">
        <f t="shared" si="12"/>
        <v>6903352.4500000002</v>
      </c>
      <c r="S145" s="7">
        <v>0</v>
      </c>
      <c r="T145" s="14">
        <v>7734.0854330798547</v>
      </c>
      <c r="U145" s="1">
        <f t="shared" si="10"/>
        <v>-10.900000000000091</v>
      </c>
      <c r="V145" s="7">
        <f t="shared" si="10"/>
        <v>-275410.9299999997</v>
      </c>
      <c r="W145" s="7">
        <f t="shared" si="10"/>
        <v>36152.389031796018</v>
      </c>
      <c r="X145" s="7">
        <f t="shared" si="10"/>
        <v>-239258.54318285361</v>
      </c>
      <c r="Y145" s="7">
        <f t="shared" si="10"/>
        <v>-1434.8599999998696</v>
      </c>
      <c r="Z145" s="7">
        <f t="shared" si="10"/>
        <v>823.46000000002095</v>
      </c>
      <c r="AA145" s="7">
        <f t="shared" si="10"/>
        <v>-238647.14318285417</v>
      </c>
      <c r="AB145" s="7">
        <f t="shared" si="10"/>
        <v>0</v>
      </c>
      <c r="AC145" s="14">
        <f t="shared" si="10"/>
        <v>-137.75540004562663</v>
      </c>
    </row>
    <row r="146" spans="1:29" x14ac:dyDescent="0.25">
      <c r="A146" s="7" t="s">
        <v>189</v>
      </c>
      <c r="B146" s="7" t="s">
        <v>192</v>
      </c>
      <c r="C146" s="1">
        <v>408.5</v>
      </c>
      <c r="D146" s="7">
        <v>3977423.08</v>
      </c>
      <c r="E146" s="7">
        <v>-441441.05036423181</v>
      </c>
      <c r="F146" s="7">
        <v>3535982.0296357684</v>
      </c>
      <c r="G146" s="7">
        <v>1035213.57</v>
      </c>
      <c r="H146" s="7">
        <v>121541.83</v>
      </c>
      <c r="I146" s="7">
        <v>2379226.6296357685</v>
      </c>
      <c r="J146" s="7">
        <v>0</v>
      </c>
      <c r="K146" s="14">
        <v>8656.0147604302783</v>
      </c>
      <c r="L146" s="1">
        <v>406.79999999999995</v>
      </c>
      <c r="M146" s="7">
        <v>3989313.31</v>
      </c>
      <c r="N146" s="7">
        <v>-440460.05514184339</v>
      </c>
      <c r="O146" s="7">
        <f t="shared" si="11"/>
        <v>3548853.25</v>
      </c>
      <c r="P146" s="7">
        <v>1107676.3799999999</v>
      </c>
      <c r="Q146" s="7">
        <v>117918.6</v>
      </c>
      <c r="R146" s="7">
        <f t="shared" si="12"/>
        <v>2323258.27</v>
      </c>
      <c r="S146" s="7">
        <v>0</v>
      </c>
      <c r="T146" s="14">
        <v>8723.8239696957971</v>
      </c>
      <c r="U146" s="1">
        <f t="shared" si="10"/>
        <v>-1.7000000000000455</v>
      </c>
      <c r="V146" s="7">
        <f t="shared" si="10"/>
        <v>11890.229999999981</v>
      </c>
      <c r="W146" s="7">
        <f t="shared" si="10"/>
        <v>980.99522238841746</v>
      </c>
      <c r="X146" s="7">
        <f t="shared" si="10"/>
        <v>12871.220364231616</v>
      </c>
      <c r="Y146" s="7">
        <f t="shared" si="10"/>
        <v>72462.809999999939</v>
      </c>
      <c r="Z146" s="7">
        <f t="shared" si="10"/>
        <v>-3623.2299999999959</v>
      </c>
      <c r="AA146" s="7">
        <f t="shared" si="10"/>
        <v>-55968.359635768458</v>
      </c>
      <c r="AB146" s="7">
        <f t="shared" si="10"/>
        <v>0</v>
      </c>
      <c r="AC146" s="14">
        <f t="shared" si="10"/>
        <v>67.809209265518803</v>
      </c>
    </row>
    <row r="147" spans="1:29" x14ac:dyDescent="0.25">
      <c r="A147" s="7" t="s">
        <v>193</v>
      </c>
      <c r="B147" s="7" t="s">
        <v>194</v>
      </c>
      <c r="C147" s="1">
        <v>372.3</v>
      </c>
      <c r="D147" s="7">
        <v>4205307</v>
      </c>
      <c r="E147" s="7">
        <v>-466733.1339526638</v>
      </c>
      <c r="F147" s="7">
        <v>3738573.8660473363</v>
      </c>
      <c r="G147" s="7">
        <v>2147547.19</v>
      </c>
      <c r="H147" s="7">
        <v>139592.72</v>
      </c>
      <c r="I147" s="7">
        <v>1451433.9560473363</v>
      </c>
      <c r="J147" s="7">
        <v>0</v>
      </c>
      <c r="K147" s="14">
        <v>10041.831496232437</v>
      </c>
      <c r="L147" s="1">
        <v>401.8</v>
      </c>
      <c r="M147" s="7">
        <v>4351949.1899999995</v>
      </c>
      <c r="N147" s="7">
        <v>-480498.68016054633</v>
      </c>
      <c r="O147" s="7">
        <f t="shared" si="11"/>
        <v>3871450.51</v>
      </c>
      <c r="P147" s="7">
        <v>2365375.25</v>
      </c>
      <c r="Q147" s="7">
        <v>169389.68</v>
      </c>
      <c r="R147" s="7">
        <f t="shared" si="12"/>
        <v>1336685.58</v>
      </c>
      <c r="S147" s="7">
        <v>0</v>
      </c>
      <c r="T147" s="14">
        <v>9635.2630527480906</v>
      </c>
      <c r="U147" s="1">
        <f t="shared" si="10"/>
        <v>29.5</v>
      </c>
      <c r="V147" s="7">
        <f t="shared" si="10"/>
        <v>146642.18999999948</v>
      </c>
      <c r="W147" s="7">
        <f t="shared" si="10"/>
        <v>-13765.546207882522</v>
      </c>
      <c r="X147" s="7">
        <f t="shared" si="10"/>
        <v>132876.64395266352</v>
      </c>
      <c r="Y147" s="7">
        <f t="shared" si="10"/>
        <v>217828.06000000006</v>
      </c>
      <c r="Z147" s="7">
        <f t="shared" si="10"/>
        <v>29796.959999999992</v>
      </c>
      <c r="AA147" s="7">
        <f t="shared" si="10"/>
        <v>-114748.37604733626</v>
      </c>
      <c r="AB147" s="7">
        <f t="shared" si="10"/>
        <v>0</v>
      </c>
      <c r="AC147" s="14">
        <f t="shared" si="10"/>
        <v>-406.56844348434606</v>
      </c>
    </row>
    <row r="148" spans="1:29" x14ac:dyDescent="0.25">
      <c r="A148" s="7" t="s">
        <v>193</v>
      </c>
      <c r="B148" s="7" t="s">
        <v>195</v>
      </c>
      <c r="C148" s="1">
        <v>2618.5</v>
      </c>
      <c r="D148" s="7">
        <v>22525669.93</v>
      </c>
      <c r="E148" s="7">
        <v>-2500049.7040554187</v>
      </c>
      <c r="F148" s="7">
        <v>20025620.225944582</v>
      </c>
      <c r="G148" s="7">
        <v>8435444.0899999999</v>
      </c>
      <c r="H148" s="7">
        <v>714001.75</v>
      </c>
      <c r="I148" s="7">
        <v>10876174.385944583</v>
      </c>
      <c r="J148" s="7">
        <v>0</v>
      </c>
      <c r="K148" s="14">
        <v>7647.7449784015971</v>
      </c>
      <c r="L148" s="1">
        <v>2712.7</v>
      </c>
      <c r="M148" s="7">
        <v>23305554</v>
      </c>
      <c r="N148" s="7">
        <v>-2573166.0569801694</v>
      </c>
      <c r="O148" s="7">
        <f t="shared" si="11"/>
        <v>20732387.940000001</v>
      </c>
      <c r="P148" s="7">
        <v>8712336.5299999993</v>
      </c>
      <c r="Q148" s="7">
        <v>774241.59</v>
      </c>
      <c r="R148" s="7">
        <f t="shared" si="12"/>
        <v>11245809.82</v>
      </c>
      <c r="S148" s="7">
        <v>0</v>
      </c>
      <c r="T148" s="14">
        <v>7642.7095594869152</v>
      </c>
      <c r="U148" s="1">
        <f t="shared" si="10"/>
        <v>94.199999999999818</v>
      </c>
      <c r="V148" s="7">
        <f t="shared" si="10"/>
        <v>779884.0700000003</v>
      </c>
      <c r="W148" s="7">
        <f t="shared" si="10"/>
        <v>-73116.352924750652</v>
      </c>
      <c r="X148" s="7">
        <f t="shared" si="10"/>
        <v>706767.71405541897</v>
      </c>
      <c r="Y148" s="7">
        <f t="shared" si="10"/>
        <v>276892.43999999948</v>
      </c>
      <c r="Z148" s="7">
        <f t="shared" si="10"/>
        <v>60239.839999999967</v>
      </c>
      <c r="AA148" s="7">
        <f t="shared" si="10"/>
        <v>369635.43405541778</v>
      </c>
      <c r="AB148" s="7">
        <f t="shared" si="10"/>
        <v>0</v>
      </c>
      <c r="AC148" s="14">
        <f t="shared" si="10"/>
        <v>-5.0354189146819408</v>
      </c>
    </row>
    <row r="149" spans="1:29" x14ac:dyDescent="0.25">
      <c r="A149" s="7" t="s">
        <v>193</v>
      </c>
      <c r="B149" s="7" t="s">
        <v>196</v>
      </c>
      <c r="C149" s="1">
        <v>342.40000000000003</v>
      </c>
      <c r="D149" s="7">
        <v>3990012.69</v>
      </c>
      <c r="E149" s="7">
        <v>-442838.32959510409</v>
      </c>
      <c r="F149" s="7">
        <v>3547174.3604048956</v>
      </c>
      <c r="G149" s="7">
        <v>1871858.7</v>
      </c>
      <c r="H149" s="7">
        <v>152276.85999999999</v>
      </c>
      <c r="I149" s="7">
        <v>1523038.8004048956</v>
      </c>
      <c r="J149" s="7">
        <v>0</v>
      </c>
      <c r="K149" s="14">
        <v>10359.738202117102</v>
      </c>
      <c r="L149" s="1">
        <v>341.90000000000003</v>
      </c>
      <c r="M149" s="7">
        <v>4043512.6999999997</v>
      </c>
      <c r="N149" s="7">
        <v>-446444.20941927569</v>
      </c>
      <c r="O149" s="7">
        <f t="shared" si="11"/>
        <v>3597068.49</v>
      </c>
      <c r="P149" s="7">
        <v>1826967.2</v>
      </c>
      <c r="Q149" s="7">
        <v>149519.19</v>
      </c>
      <c r="R149" s="7">
        <f t="shared" si="12"/>
        <v>1620582.1</v>
      </c>
      <c r="S149" s="7">
        <v>0</v>
      </c>
      <c r="T149" s="14">
        <v>10520.815454775264</v>
      </c>
      <c r="U149" s="1">
        <f t="shared" si="10"/>
        <v>-0.5</v>
      </c>
      <c r="V149" s="7">
        <f t="shared" si="10"/>
        <v>53500.009999999776</v>
      </c>
      <c r="W149" s="7">
        <f t="shared" si="10"/>
        <v>-3605.8798241715995</v>
      </c>
      <c r="X149" s="7">
        <f t="shared" si="10"/>
        <v>49894.129595104605</v>
      </c>
      <c r="Y149" s="7">
        <f t="shared" si="10"/>
        <v>-44891.5</v>
      </c>
      <c r="Z149" s="7">
        <f t="shared" si="10"/>
        <v>-2757.6699999999837</v>
      </c>
      <c r="AA149" s="7">
        <f t="shared" si="10"/>
        <v>97543.29959510453</v>
      </c>
      <c r="AB149" s="7">
        <f t="shared" si="10"/>
        <v>0</v>
      </c>
      <c r="AC149" s="14">
        <f t="shared" si="10"/>
        <v>161.07725265816225</v>
      </c>
    </row>
    <row r="150" spans="1:29" x14ac:dyDescent="0.25">
      <c r="A150" s="7" t="s">
        <v>197</v>
      </c>
      <c r="B150" s="7" t="s">
        <v>198</v>
      </c>
      <c r="C150" s="1">
        <v>125.5</v>
      </c>
      <c r="D150" s="7">
        <v>1998122.3299999998</v>
      </c>
      <c r="E150" s="7">
        <v>-221764.99768071595</v>
      </c>
      <c r="F150" s="7">
        <v>1776357.3323192839</v>
      </c>
      <c r="G150" s="7">
        <v>416286.67</v>
      </c>
      <c r="H150" s="7">
        <v>71393.11</v>
      </c>
      <c r="I150" s="7">
        <v>1288677.5523192838</v>
      </c>
      <c r="J150" s="7">
        <v>0</v>
      </c>
      <c r="K150" s="14">
        <v>14154.241691787123</v>
      </c>
      <c r="L150" s="1">
        <v>123.4</v>
      </c>
      <c r="M150" s="7">
        <v>1968692.12</v>
      </c>
      <c r="N150" s="7">
        <v>-217363.28344000451</v>
      </c>
      <c r="O150" s="7">
        <f t="shared" si="11"/>
        <v>1751328.84</v>
      </c>
      <c r="P150" s="7">
        <v>458782.44</v>
      </c>
      <c r="Q150" s="7">
        <v>59016.68</v>
      </c>
      <c r="R150" s="7">
        <f t="shared" si="12"/>
        <v>1233529.72</v>
      </c>
      <c r="S150" s="7">
        <v>0</v>
      </c>
      <c r="T150" s="14">
        <v>14192.285375989723</v>
      </c>
      <c r="U150" s="1">
        <f t="shared" si="10"/>
        <v>-2.0999999999999943</v>
      </c>
      <c r="V150" s="7">
        <f t="shared" si="10"/>
        <v>-29430.20999999973</v>
      </c>
      <c r="W150" s="7">
        <f t="shared" si="10"/>
        <v>4401.7142407114443</v>
      </c>
      <c r="X150" s="7">
        <f t="shared" si="10"/>
        <v>-25028.492319283774</v>
      </c>
      <c r="Y150" s="7">
        <f t="shared" si="10"/>
        <v>42495.770000000019</v>
      </c>
      <c r="Z150" s="7">
        <f t="shared" si="10"/>
        <v>-12376.43</v>
      </c>
      <c r="AA150" s="7">
        <f t="shared" si="10"/>
        <v>-55147.832319283858</v>
      </c>
      <c r="AB150" s="7">
        <f t="shared" si="10"/>
        <v>0</v>
      </c>
      <c r="AC150" s="14">
        <f t="shared" si="10"/>
        <v>38.043684202599252</v>
      </c>
    </row>
    <row r="151" spans="1:29" x14ac:dyDescent="0.25">
      <c r="A151" s="7" t="s">
        <v>197</v>
      </c>
      <c r="B151" s="7" t="s">
        <v>152</v>
      </c>
      <c r="C151" s="1">
        <v>261.8</v>
      </c>
      <c r="D151" s="7">
        <v>3629814.9400000004</v>
      </c>
      <c r="E151" s="7">
        <v>-402861.1710427801</v>
      </c>
      <c r="F151" s="7">
        <v>3226953.7689572205</v>
      </c>
      <c r="G151" s="7">
        <v>535785.25</v>
      </c>
      <c r="H151" s="7">
        <v>95879.25</v>
      </c>
      <c r="I151" s="7">
        <v>2595289.2689572205</v>
      </c>
      <c r="J151" s="7">
        <v>0</v>
      </c>
      <c r="K151" s="14">
        <v>12326.026619393508</v>
      </c>
      <c r="L151" s="1">
        <v>219.9</v>
      </c>
      <c r="M151" s="7">
        <v>3303031.04</v>
      </c>
      <c r="N151" s="7">
        <v>-364687.63442739483</v>
      </c>
      <c r="O151" s="7">
        <f t="shared" si="11"/>
        <v>2938343.41</v>
      </c>
      <c r="P151" s="7">
        <v>532304.6</v>
      </c>
      <c r="Q151" s="7">
        <v>87510.5</v>
      </c>
      <c r="R151" s="7">
        <f t="shared" si="12"/>
        <v>2318528.31</v>
      </c>
      <c r="S151" s="7">
        <v>0</v>
      </c>
      <c r="T151" s="14">
        <v>13362.173841939457</v>
      </c>
      <c r="U151" s="1">
        <f t="shared" si="10"/>
        <v>-41.900000000000006</v>
      </c>
      <c r="V151" s="7">
        <f t="shared" si="10"/>
        <v>-326783.90000000037</v>
      </c>
      <c r="W151" s="7">
        <f t="shared" si="10"/>
        <v>38173.536615385266</v>
      </c>
      <c r="X151" s="7">
        <f t="shared" si="10"/>
        <v>-288610.35895722033</v>
      </c>
      <c r="Y151" s="7">
        <f t="shared" si="10"/>
        <v>-3480.6500000000233</v>
      </c>
      <c r="Z151" s="7">
        <f t="shared" si="10"/>
        <v>-8368.75</v>
      </c>
      <c r="AA151" s="7">
        <f t="shared" si="10"/>
        <v>-276760.95895722043</v>
      </c>
      <c r="AB151" s="7">
        <f t="shared" si="10"/>
        <v>0</v>
      </c>
      <c r="AC151" s="14">
        <f t="shared" si="10"/>
        <v>1036.1472225459493</v>
      </c>
    </row>
    <row r="152" spans="1:29" x14ac:dyDescent="0.25">
      <c r="A152" s="7" t="s">
        <v>197</v>
      </c>
      <c r="B152" s="7" t="s">
        <v>199</v>
      </c>
      <c r="C152" s="1">
        <v>648.29999999999995</v>
      </c>
      <c r="D152" s="7">
        <v>6399994.25</v>
      </c>
      <c r="E152" s="7">
        <v>-710314.22285733907</v>
      </c>
      <c r="F152" s="7">
        <v>5689680.0271426607</v>
      </c>
      <c r="G152" s="7">
        <v>802648.42</v>
      </c>
      <c r="H152" s="7">
        <v>110436.48</v>
      </c>
      <c r="I152" s="7">
        <v>4776595.1271426603</v>
      </c>
      <c r="J152" s="7">
        <v>0</v>
      </c>
      <c r="K152" s="14">
        <v>8776.30730702246</v>
      </c>
      <c r="L152" s="1">
        <v>648.59999999999991</v>
      </c>
      <c r="M152" s="7">
        <v>6442331.1200000001</v>
      </c>
      <c r="N152" s="7">
        <v>-711297.73468637734</v>
      </c>
      <c r="O152" s="7">
        <f t="shared" si="11"/>
        <v>5731033.3899999997</v>
      </c>
      <c r="P152" s="7">
        <v>873975.04</v>
      </c>
      <c r="Q152" s="7">
        <v>125566.99</v>
      </c>
      <c r="R152" s="7">
        <f t="shared" si="12"/>
        <v>4731491.3600000003</v>
      </c>
      <c r="S152" s="7">
        <v>0</v>
      </c>
      <c r="T152" s="14">
        <v>8836.0016931041446</v>
      </c>
      <c r="U152" s="1">
        <f t="shared" si="10"/>
        <v>0.29999999999995453</v>
      </c>
      <c r="V152" s="7">
        <f t="shared" si="10"/>
        <v>42336.870000000112</v>
      </c>
      <c r="W152" s="7">
        <f t="shared" si="10"/>
        <v>-983.51182903826702</v>
      </c>
      <c r="X152" s="7">
        <f t="shared" si="10"/>
        <v>41353.362857338972</v>
      </c>
      <c r="Y152" s="7">
        <f t="shared" si="10"/>
        <v>71326.62</v>
      </c>
      <c r="Z152" s="7">
        <f t="shared" si="10"/>
        <v>15130.510000000009</v>
      </c>
      <c r="AA152" s="7">
        <f t="shared" si="10"/>
        <v>-45103.767142659985</v>
      </c>
      <c r="AB152" s="7">
        <f t="shared" si="10"/>
        <v>0</v>
      </c>
      <c r="AC152" s="14">
        <f t="shared" si="10"/>
        <v>59.69438608168457</v>
      </c>
    </row>
    <row r="153" spans="1:29" x14ac:dyDescent="0.25">
      <c r="A153" s="7" t="s">
        <v>200</v>
      </c>
      <c r="B153" s="7" t="s">
        <v>201</v>
      </c>
      <c r="C153" s="1">
        <v>75.300000000000011</v>
      </c>
      <c r="D153" s="7">
        <v>1383557.19</v>
      </c>
      <c r="E153" s="7">
        <v>-153556.44267860614</v>
      </c>
      <c r="F153" s="7">
        <v>1230000.7473213938</v>
      </c>
      <c r="G153" s="7">
        <v>454029.45</v>
      </c>
      <c r="H153" s="7">
        <v>38950.980000000003</v>
      </c>
      <c r="I153" s="7">
        <v>737020.31732139387</v>
      </c>
      <c r="J153" s="7">
        <v>0</v>
      </c>
      <c r="K153" s="14">
        <v>16334.671279168573</v>
      </c>
      <c r="L153" s="1">
        <v>67.400000000000006</v>
      </c>
      <c r="M153" s="7">
        <v>1225148.45</v>
      </c>
      <c r="N153" s="7">
        <v>-135268.63194506624</v>
      </c>
      <c r="O153" s="7">
        <f t="shared" si="11"/>
        <v>1089879.82</v>
      </c>
      <c r="P153" s="7">
        <v>494438.13</v>
      </c>
      <c r="Q153" s="7">
        <v>34543.33</v>
      </c>
      <c r="R153" s="7">
        <f t="shared" si="12"/>
        <v>560898.36</v>
      </c>
      <c r="S153" s="7">
        <v>0</v>
      </c>
      <c r="T153" s="14">
        <v>16170.316128074328</v>
      </c>
      <c r="U153" s="1">
        <f t="shared" si="10"/>
        <v>-7.9000000000000057</v>
      </c>
      <c r="V153" s="7">
        <f t="shared" si="10"/>
        <v>-158408.74</v>
      </c>
      <c r="W153" s="7">
        <f t="shared" si="10"/>
        <v>18287.810733539896</v>
      </c>
      <c r="X153" s="7">
        <f t="shared" si="10"/>
        <v>-140120.92732139374</v>
      </c>
      <c r="Y153" s="7">
        <f t="shared" si="10"/>
        <v>40408.679999999993</v>
      </c>
      <c r="Z153" s="7">
        <f t="shared" si="10"/>
        <v>-4407.6500000000015</v>
      </c>
      <c r="AA153" s="7">
        <f t="shared" si="10"/>
        <v>-176121.95732139389</v>
      </c>
      <c r="AB153" s="7">
        <f t="shared" si="10"/>
        <v>0</v>
      </c>
      <c r="AC153" s="14">
        <f t="shared" si="10"/>
        <v>-164.35515109424523</v>
      </c>
    </row>
    <row r="154" spans="1:29" x14ac:dyDescent="0.25">
      <c r="A154" s="7" t="s">
        <v>202</v>
      </c>
      <c r="B154" s="7" t="s">
        <v>203</v>
      </c>
      <c r="C154" s="1">
        <v>893.2</v>
      </c>
      <c r="D154" s="7">
        <v>10271271.66</v>
      </c>
      <c r="E154" s="7">
        <v>-1139974.5159035902</v>
      </c>
      <c r="F154" s="7">
        <v>9131297.1440964099</v>
      </c>
      <c r="G154" s="7">
        <v>4622991.66</v>
      </c>
      <c r="H154" s="7">
        <v>197791.02</v>
      </c>
      <c r="I154" s="7">
        <v>4310514.4640964102</v>
      </c>
      <c r="J154" s="7">
        <v>0</v>
      </c>
      <c r="K154" s="14">
        <v>10223.127120573678</v>
      </c>
      <c r="L154" s="1">
        <v>900.2</v>
      </c>
      <c r="M154" s="7">
        <v>10332738.220000001</v>
      </c>
      <c r="N154" s="7">
        <v>-1140837.5558618216</v>
      </c>
      <c r="O154" s="7">
        <f t="shared" si="11"/>
        <v>9191900.6600000001</v>
      </c>
      <c r="P154" s="7">
        <v>4747537.32</v>
      </c>
      <c r="Q154" s="7">
        <v>192516.95</v>
      </c>
      <c r="R154" s="7">
        <f t="shared" si="12"/>
        <v>4251846.3899999997</v>
      </c>
      <c r="S154" s="7">
        <v>0</v>
      </c>
      <c r="T154" s="14">
        <v>10210.949071585037</v>
      </c>
      <c r="U154" s="1">
        <f t="shared" si="10"/>
        <v>7</v>
      </c>
      <c r="V154" s="7">
        <f t="shared" si="10"/>
        <v>61466.560000000522</v>
      </c>
      <c r="W154" s="7">
        <f t="shared" si="10"/>
        <v>-863.03995823138393</v>
      </c>
      <c r="X154" s="7">
        <f t="shared" ref="X154:AC181" si="13">O154-F154</f>
        <v>60603.515903590247</v>
      </c>
      <c r="Y154" s="7">
        <f t="shared" si="13"/>
        <v>124545.66000000015</v>
      </c>
      <c r="Z154" s="7">
        <f t="shared" si="13"/>
        <v>-5274.0699999999779</v>
      </c>
      <c r="AA154" s="7">
        <f t="shared" si="13"/>
        <v>-58668.074096410535</v>
      </c>
      <c r="AB154" s="7">
        <f t="shared" si="13"/>
        <v>0</v>
      </c>
      <c r="AC154" s="14">
        <f t="shared" si="13"/>
        <v>-12.178048988640512</v>
      </c>
    </row>
    <row r="155" spans="1:29" x14ac:dyDescent="0.25">
      <c r="A155" s="7" t="s">
        <v>202</v>
      </c>
      <c r="B155" s="7" t="s">
        <v>204</v>
      </c>
      <c r="C155" s="1">
        <v>246.1</v>
      </c>
      <c r="D155" s="7">
        <v>3289845.41</v>
      </c>
      <c r="E155" s="7">
        <v>-365129.07581517502</v>
      </c>
      <c r="F155" s="7">
        <v>2924716.334184825</v>
      </c>
      <c r="G155" s="7">
        <v>183361.97</v>
      </c>
      <c r="H155" s="7">
        <v>13357.52</v>
      </c>
      <c r="I155" s="7">
        <v>2727996.8441848247</v>
      </c>
      <c r="J155" s="7">
        <v>0</v>
      </c>
      <c r="K155" s="14">
        <v>11884.259789454794</v>
      </c>
      <c r="L155" s="1">
        <v>244.6</v>
      </c>
      <c r="M155" s="7">
        <v>3279227.01</v>
      </c>
      <c r="N155" s="7">
        <v>-362059.43163868022</v>
      </c>
      <c r="O155" s="7">
        <f t="shared" si="11"/>
        <v>2917167.58</v>
      </c>
      <c r="P155" s="7">
        <v>170560.71</v>
      </c>
      <c r="Q155" s="7">
        <v>9943.16</v>
      </c>
      <c r="R155" s="7">
        <f t="shared" si="12"/>
        <v>2736663.71</v>
      </c>
      <c r="S155" s="7">
        <v>0</v>
      </c>
      <c r="T155" s="14">
        <v>11926.272324448571</v>
      </c>
      <c r="U155" s="1">
        <f t="shared" ref="U155:W181" si="14">L155-C155</f>
        <v>-1.5</v>
      </c>
      <c r="V155" s="7">
        <f t="shared" si="14"/>
        <v>-10618.400000000373</v>
      </c>
      <c r="W155" s="7">
        <f t="shared" si="14"/>
        <v>3069.6441764947958</v>
      </c>
      <c r="X155" s="7">
        <f t="shared" si="13"/>
        <v>-7548.7541848248802</v>
      </c>
      <c r="Y155" s="7">
        <f t="shared" si="13"/>
        <v>-12801.260000000009</v>
      </c>
      <c r="Z155" s="7">
        <f t="shared" si="13"/>
        <v>-3414.3600000000006</v>
      </c>
      <c r="AA155" s="7">
        <f t="shared" si="13"/>
        <v>8666.8658151752315</v>
      </c>
      <c r="AB155" s="7">
        <f t="shared" si="13"/>
        <v>0</v>
      </c>
      <c r="AC155" s="14">
        <f t="shared" si="13"/>
        <v>42.012534993777081</v>
      </c>
    </row>
    <row r="156" spans="1:29" x14ac:dyDescent="0.25">
      <c r="A156" s="7" t="s">
        <v>205</v>
      </c>
      <c r="B156" s="7" t="s">
        <v>206</v>
      </c>
      <c r="C156" s="1">
        <v>595.40000000000009</v>
      </c>
      <c r="D156" s="7">
        <v>5087798.9800000004</v>
      </c>
      <c r="E156" s="7">
        <v>-564678.0039736852</v>
      </c>
      <c r="F156" s="7">
        <v>4523120.9760263152</v>
      </c>
      <c r="G156" s="7">
        <v>891017.69</v>
      </c>
      <c r="H156" s="7">
        <v>104138.41</v>
      </c>
      <c r="I156" s="7">
        <v>3527964.8760263151</v>
      </c>
      <c r="J156" s="7">
        <v>0</v>
      </c>
      <c r="K156" s="14">
        <v>7596.7769164029469</v>
      </c>
      <c r="L156" s="1">
        <v>498.4</v>
      </c>
      <c r="M156" s="7">
        <v>4345456.21</v>
      </c>
      <c r="N156" s="7">
        <v>-479781.79028336727</v>
      </c>
      <c r="O156" s="7">
        <f t="shared" si="11"/>
        <v>3865674.42</v>
      </c>
      <c r="P156" s="7">
        <v>905460.63</v>
      </c>
      <c r="Q156" s="7">
        <v>96188.23</v>
      </c>
      <c r="R156" s="7">
        <f t="shared" si="12"/>
        <v>2864025.56</v>
      </c>
      <c r="S156" s="7">
        <v>0</v>
      </c>
      <c r="T156" s="14">
        <v>7756.1649421742677</v>
      </c>
      <c r="U156" s="1">
        <f t="shared" si="14"/>
        <v>-97.000000000000114</v>
      </c>
      <c r="V156" s="7">
        <f t="shared" si="14"/>
        <v>-742342.77000000048</v>
      </c>
      <c r="W156" s="7">
        <f t="shared" si="14"/>
        <v>84896.213690317934</v>
      </c>
      <c r="X156" s="7">
        <f t="shared" si="13"/>
        <v>-657446.55602631532</v>
      </c>
      <c r="Y156" s="7">
        <f t="shared" si="13"/>
        <v>14442.940000000061</v>
      </c>
      <c r="Z156" s="7">
        <f t="shared" si="13"/>
        <v>-7950.1800000000076</v>
      </c>
      <c r="AA156" s="7">
        <f t="shared" si="13"/>
        <v>-663939.31602631509</v>
      </c>
      <c r="AB156" s="7">
        <f t="shared" si="13"/>
        <v>0</v>
      </c>
      <c r="AC156" s="14">
        <f t="shared" si="13"/>
        <v>159.38802577132083</v>
      </c>
    </row>
    <row r="157" spans="1:29" x14ac:dyDescent="0.25">
      <c r="A157" s="7" t="s">
        <v>205</v>
      </c>
      <c r="B157" s="7" t="s">
        <v>207</v>
      </c>
      <c r="C157" s="1">
        <v>129.60000000000002</v>
      </c>
      <c r="D157" s="7">
        <v>2031385.1500000001</v>
      </c>
      <c r="E157" s="7">
        <v>-225456.72820662134</v>
      </c>
      <c r="F157" s="7">
        <v>1805928.4217933789</v>
      </c>
      <c r="G157" s="7">
        <v>625575.56999999995</v>
      </c>
      <c r="H157" s="7">
        <v>78483.17</v>
      </c>
      <c r="I157" s="7">
        <v>1101869.6817933791</v>
      </c>
      <c r="J157" s="7">
        <v>0</v>
      </c>
      <c r="K157" s="14">
        <v>13934.632884208168</v>
      </c>
      <c r="L157" s="1">
        <v>127.7</v>
      </c>
      <c r="M157" s="7">
        <v>1984011.72</v>
      </c>
      <c r="N157" s="7">
        <v>-219054.72037072555</v>
      </c>
      <c r="O157" s="7">
        <f t="shared" si="11"/>
        <v>1764957</v>
      </c>
      <c r="P157" s="7">
        <v>615045.15</v>
      </c>
      <c r="Q157" s="7">
        <v>73008.179999999993</v>
      </c>
      <c r="R157" s="7">
        <f t="shared" si="12"/>
        <v>1076903.67</v>
      </c>
      <c r="S157" s="7">
        <v>0</v>
      </c>
      <c r="T157" s="14">
        <v>13821.113328711346</v>
      </c>
      <c r="U157" s="1">
        <f t="shared" si="14"/>
        <v>-1.9000000000000199</v>
      </c>
      <c r="V157" s="7">
        <f t="shared" si="14"/>
        <v>-47373.430000000168</v>
      </c>
      <c r="W157" s="7">
        <f t="shared" si="14"/>
        <v>6402.0078358957835</v>
      </c>
      <c r="X157" s="7">
        <f t="shared" si="13"/>
        <v>-40971.42179337889</v>
      </c>
      <c r="Y157" s="7">
        <f t="shared" si="13"/>
        <v>-10530.419999999925</v>
      </c>
      <c r="Z157" s="7">
        <f t="shared" si="13"/>
        <v>-5474.9900000000052</v>
      </c>
      <c r="AA157" s="7">
        <f t="shared" si="13"/>
        <v>-24966.011793379206</v>
      </c>
      <c r="AB157" s="7">
        <f t="shared" si="13"/>
        <v>0</v>
      </c>
      <c r="AC157" s="14">
        <f t="shared" si="13"/>
        <v>-113.51955549682134</v>
      </c>
    </row>
    <row r="158" spans="1:29" x14ac:dyDescent="0.25">
      <c r="A158" s="7" t="s">
        <v>208</v>
      </c>
      <c r="B158" s="7" t="s">
        <v>208</v>
      </c>
      <c r="C158" s="1">
        <v>3458</v>
      </c>
      <c r="D158" s="7">
        <v>30783175.09</v>
      </c>
      <c r="E158" s="7">
        <v>-3416522.9275221224</v>
      </c>
      <c r="F158" s="7">
        <v>27366652.162477877</v>
      </c>
      <c r="G158" s="7">
        <v>19448593.239999998</v>
      </c>
      <c r="H158" s="7">
        <v>1145407.96</v>
      </c>
      <c r="I158" s="7">
        <v>6772650.9624778787</v>
      </c>
      <c r="J158" s="7">
        <v>0</v>
      </c>
      <c r="K158" s="14">
        <v>7914.0116143660716</v>
      </c>
      <c r="L158" s="1">
        <v>3394.8</v>
      </c>
      <c r="M158" s="7">
        <v>30229008.579999998</v>
      </c>
      <c r="N158" s="7">
        <v>-3337584.6295787822</v>
      </c>
      <c r="O158" s="7">
        <f t="shared" si="11"/>
        <v>26891423.949999999</v>
      </c>
      <c r="P158" s="7">
        <v>19830394.23</v>
      </c>
      <c r="Q158" s="7">
        <v>1222422.31</v>
      </c>
      <c r="R158" s="7">
        <f t="shared" si="12"/>
        <v>5838607.4100000001</v>
      </c>
      <c r="S158" s="7">
        <v>0</v>
      </c>
      <c r="T158" s="14">
        <v>7921.3536413259817</v>
      </c>
      <c r="U158" s="1">
        <f t="shared" si="14"/>
        <v>-63.199999999999818</v>
      </c>
      <c r="V158" s="7">
        <f t="shared" si="14"/>
        <v>-554166.51000000164</v>
      </c>
      <c r="W158" s="7">
        <f t="shared" si="14"/>
        <v>78938.297943340149</v>
      </c>
      <c r="X158" s="7">
        <f t="shared" si="13"/>
        <v>-475228.21247787774</v>
      </c>
      <c r="Y158" s="7">
        <f t="shared" si="13"/>
        <v>381800.99000000209</v>
      </c>
      <c r="Z158" s="7">
        <f t="shared" si="13"/>
        <v>77014.350000000093</v>
      </c>
      <c r="AA158" s="7">
        <f t="shared" si="13"/>
        <v>-934043.55247787852</v>
      </c>
      <c r="AB158" s="7">
        <f t="shared" si="13"/>
        <v>0</v>
      </c>
      <c r="AC158" s="14">
        <f t="shared" si="13"/>
        <v>7.342026959910072</v>
      </c>
    </row>
    <row r="159" spans="1:29" x14ac:dyDescent="0.25">
      <c r="A159" s="7" t="s">
        <v>209</v>
      </c>
      <c r="B159" s="7" t="s">
        <v>210</v>
      </c>
      <c r="C159" s="1">
        <v>342.8</v>
      </c>
      <c r="D159" s="7">
        <v>3839860.05</v>
      </c>
      <c r="E159" s="7">
        <v>-426173.38403025799</v>
      </c>
      <c r="F159" s="7">
        <v>3413686.665969742</v>
      </c>
      <c r="G159" s="7">
        <v>2853833.62</v>
      </c>
      <c r="H159" s="7">
        <v>323661.59000000003</v>
      </c>
      <c r="I159" s="7">
        <v>236191.45596974186</v>
      </c>
      <c r="J159" s="7">
        <v>0</v>
      </c>
      <c r="K159" s="14">
        <v>9958.2458167145323</v>
      </c>
      <c r="L159" s="1">
        <v>346.6</v>
      </c>
      <c r="M159" s="7">
        <v>3852502.4899999998</v>
      </c>
      <c r="N159" s="7">
        <v>-233121.00999999989</v>
      </c>
      <c r="O159" s="7">
        <f t="shared" si="11"/>
        <v>3619381.48</v>
      </c>
      <c r="P159" s="7">
        <v>3251018.59</v>
      </c>
      <c r="Q159" s="7">
        <v>368362.89</v>
      </c>
      <c r="R159" s="7">
        <f t="shared" si="12"/>
        <v>0</v>
      </c>
      <c r="S159" s="7">
        <v>-136527.44</v>
      </c>
      <c r="T159" s="14">
        <v>10048.626774379687</v>
      </c>
      <c r="U159" s="1">
        <f t="shared" si="14"/>
        <v>3.8000000000000114</v>
      </c>
      <c r="V159" s="7">
        <f t="shared" si="14"/>
        <v>12642.439999999944</v>
      </c>
      <c r="W159" s="7">
        <f t="shared" si="14"/>
        <v>193052.3740302581</v>
      </c>
      <c r="X159" s="7">
        <f t="shared" si="13"/>
        <v>205694.81403025798</v>
      </c>
      <c r="Y159" s="7">
        <f t="shared" si="13"/>
        <v>397184.96999999974</v>
      </c>
      <c r="Z159" s="7">
        <f t="shared" si="13"/>
        <v>44701.299999999988</v>
      </c>
      <c r="AA159" s="7">
        <f t="shared" si="13"/>
        <v>-236191.45596974186</v>
      </c>
      <c r="AB159" s="7">
        <f t="shared" si="13"/>
        <v>-136527.44</v>
      </c>
      <c r="AC159" s="14">
        <f t="shared" si="13"/>
        <v>90.38095766515471</v>
      </c>
    </row>
    <row r="160" spans="1:29" x14ac:dyDescent="0.25">
      <c r="A160" s="7" t="s">
        <v>209</v>
      </c>
      <c r="B160" s="7" t="s">
        <v>211</v>
      </c>
      <c r="C160" s="1">
        <v>2351.9</v>
      </c>
      <c r="D160" s="7">
        <v>19474641.260000002</v>
      </c>
      <c r="E160" s="7">
        <v>-2161426.1094097658</v>
      </c>
      <c r="F160" s="7">
        <v>17313215.150590237</v>
      </c>
      <c r="G160" s="7">
        <v>5779172.1500000004</v>
      </c>
      <c r="H160" s="7">
        <v>575150.19999999995</v>
      </c>
      <c r="I160" s="7">
        <v>10958892.800590238</v>
      </c>
      <c r="J160" s="7">
        <v>0</v>
      </c>
      <c r="K160" s="14">
        <v>7361.3738469281161</v>
      </c>
      <c r="L160" s="1">
        <v>2347.7999999999997</v>
      </c>
      <c r="M160" s="7">
        <v>19406246.960000001</v>
      </c>
      <c r="N160" s="7">
        <v>-2142643.5934904874</v>
      </c>
      <c r="O160" s="7">
        <f t="shared" si="11"/>
        <v>17263603.370000001</v>
      </c>
      <c r="P160" s="7">
        <v>5766237.4100000001</v>
      </c>
      <c r="Q160" s="7">
        <v>722920.52</v>
      </c>
      <c r="R160" s="7">
        <f t="shared" si="12"/>
        <v>10774445.439999999</v>
      </c>
      <c r="S160" s="7">
        <v>0</v>
      </c>
      <c r="T160" s="14">
        <v>7353.0945020671061</v>
      </c>
      <c r="U160" s="1">
        <f t="shared" si="14"/>
        <v>-4.1000000000003638</v>
      </c>
      <c r="V160" s="7">
        <f t="shared" si="14"/>
        <v>-68394.300000000745</v>
      </c>
      <c r="W160" s="7">
        <f t="shared" si="14"/>
        <v>18782.515919278376</v>
      </c>
      <c r="X160" s="7">
        <f t="shared" si="13"/>
        <v>-49611.780590236187</v>
      </c>
      <c r="Y160" s="7">
        <f t="shared" si="13"/>
        <v>-12934.740000000224</v>
      </c>
      <c r="Z160" s="7">
        <f t="shared" si="13"/>
        <v>147770.32000000007</v>
      </c>
      <c r="AA160" s="7">
        <f t="shared" si="13"/>
        <v>-184447.36059023812</v>
      </c>
      <c r="AB160" s="7">
        <f t="shared" si="13"/>
        <v>0</v>
      </c>
      <c r="AC160" s="14">
        <f t="shared" si="13"/>
        <v>-8.2793448610100313</v>
      </c>
    </row>
    <row r="161" spans="1:29" x14ac:dyDescent="0.25">
      <c r="A161" s="7" t="s">
        <v>212</v>
      </c>
      <c r="B161" s="7" t="s">
        <v>213</v>
      </c>
      <c r="C161" s="1">
        <v>362</v>
      </c>
      <c r="D161" s="7">
        <v>3884709</v>
      </c>
      <c r="E161" s="7">
        <v>-431151.02085629385</v>
      </c>
      <c r="F161" s="7">
        <v>3453557.9791437062</v>
      </c>
      <c r="G161" s="7">
        <v>932691.05</v>
      </c>
      <c r="H161" s="7">
        <v>133523.63</v>
      </c>
      <c r="I161" s="7">
        <v>2387343.2991437064</v>
      </c>
      <c r="J161" s="7">
        <v>0</v>
      </c>
      <c r="K161" s="14">
        <v>9540.2154119991883</v>
      </c>
      <c r="L161" s="1">
        <v>354.9</v>
      </c>
      <c r="M161" s="7">
        <v>3876684.4099999997</v>
      </c>
      <c r="N161" s="7">
        <v>-428024.69906684879</v>
      </c>
      <c r="O161" s="7">
        <f t="shared" si="11"/>
        <v>3448659.71</v>
      </c>
      <c r="P161" s="7">
        <v>933208.7</v>
      </c>
      <c r="Q161" s="7">
        <v>123007.82</v>
      </c>
      <c r="R161" s="7">
        <f t="shared" si="12"/>
        <v>2392443.19</v>
      </c>
      <c r="S161" s="7">
        <v>0</v>
      </c>
      <c r="T161" s="14">
        <v>9717.2671003831565</v>
      </c>
      <c r="U161" s="1">
        <f t="shared" si="14"/>
        <v>-7.1000000000000227</v>
      </c>
      <c r="V161" s="7">
        <f t="shared" si="14"/>
        <v>-8024.5900000003166</v>
      </c>
      <c r="W161" s="7">
        <f t="shared" si="14"/>
        <v>3126.3217894450645</v>
      </c>
      <c r="X161" s="7">
        <f t="shared" si="13"/>
        <v>-4898.2691437061876</v>
      </c>
      <c r="Y161" s="7">
        <f t="shared" si="13"/>
        <v>517.64999999990687</v>
      </c>
      <c r="Z161" s="7">
        <f t="shared" si="13"/>
        <v>-10515.809999999998</v>
      </c>
      <c r="AA161" s="7">
        <f t="shared" si="13"/>
        <v>5099.8908562934957</v>
      </c>
      <c r="AB161" s="7">
        <f t="shared" si="13"/>
        <v>0</v>
      </c>
      <c r="AC161" s="14">
        <f t="shared" si="13"/>
        <v>177.05168838396821</v>
      </c>
    </row>
    <row r="162" spans="1:29" x14ac:dyDescent="0.25">
      <c r="A162" s="7" t="s">
        <v>212</v>
      </c>
      <c r="B162" s="7" t="s">
        <v>214</v>
      </c>
      <c r="C162" s="1">
        <v>102</v>
      </c>
      <c r="D162" s="7">
        <v>1656990.04</v>
      </c>
      <c r="E162" s="7">
        <v>-183903.85156126527</v>
      </c>
      <c r="F162" s="7">
        <v>1473086.1884387347</v>
      </c>
      <c r="G162" s="7">
        <v>355152.69</v>
      </c>
      <c r="H162" s="7">
        <v>65064.03</v>
      </c>
      <c r="I162" s="7">
        <v>1052869.4684387348</v>
      </c>
      <c r="J162" s="7">
        <v>0</v>
      </c>
      <c r="K162" s="14">
        <v>14442.021455281712</v>
      </c>
      <c r="L162" s="1">
        <v>100.7</v>
      </c>
      <c r="M162" s="7">
        <v>1669119.06</v>
      </c>
      <c r="N162" s="7">
        <v>-184287.42394412283</v>
      </c>
      <c r="O162" s="7">
        <f t="shared" si="11"/>
        <v>1484831.64</v>
      </c>
      <c r="P162" s="7">
        <v>482455.71</v>
      </c>
      <c r="Q162" s="7">
        <v>53499.24</v>
      </c>
      <c r="R162" s="7">
        <f t="shared" si="12"/>
        <v>948876.69</v>
      </c>
      <c r="S162" s="7">
        <v>0</v>
      </c>
      <c r="T162" s="14">
        <v>14745.093742285901</v>
      </c>
      <c r="U162" s="1">
        <f t="shared" si="14"/>
        <v>-1.2999999999999972</v>
      </c>
      <c r="V162" s="7">
        <f t="shared" si="14"/>
        <v>12129.020000000019</v>
      </c>
      <c r="W162" s="7">
        <f t="shared" si="14"/>
        <v>-383.57238285755739</v>
      </c>
      <c r="X162" s="7">
        <f t="shared" si="13"/>
        <v>11745.451561265159</v>
      </c>
      <c r="Y162" s="7">
        <f t="shared" si="13"/>
        <v>127303.02000000002</v>
      </c>
      <c r="Z162" s="7">
        <f t="shared" si="13"/>
        <v>-11564.79</v>
      </c>
      <c r="AA162" s="7">
        <f t="shared" si="13"/>
        <v>-103992.77843873482</v>
      </c>
      <c r="AB162" s="7">
        <f t="shared" si="13"/>
        <v>0</v>
      </c>
      <c r="AC162" s="14">
        <f t="shared" si="13"/>
        <v>303.07228700418818</v>
      </c>
    </row>
    <row r="163" spans="1:29" x14ac:dyDescent="0.25">
      <c r="A163" s="7" t="s">
        <v>212</v>
      </c>
      <c r="B163" s="7" t="s">
        <v>215</v>
      </c>
      <c r="C163" s="1">
        <v>235.9</v>
      </c>
      <c r="D163" s="7">
        <v>3034566.65</v>
      </c>
      <c r="E163" s="7">
        <v>-336796.52941931138</v>
      </c>
      <c r="F163" s="7">
        <v>2697770.1205806886</v>
      </c>
      <c r="G163" s="7">
        <v>447585.04</v>
      </c>
      <c r="H163" s="7">
        <v>58861.9</v>
      </c>
      <c r="I163" s="7">
        <v>2191323.1805806886</v>
      </c>
      <c r="J163" s="7">
        <v>0</v>
      </c>
      <c r="K163" s="14">
        <v>11436.075119036408</v>
      </c>
      <c r="L163" s="1">
        <v>231.20000000000002</v>
      </c>
      <c r="M163" s="7">
        <v>3015930.52</v>
      </c>
      <c r="N163" s="7">
        <v>-332988.86798719963</v>
      </c>
      <c r="O163" s="7">
        <f t="shared" si="11"/>
        <v>2682941.65</v>
      </c>
      <c r="P163" s="7">
        <v>474108.77</v>
      </c>
      <c r="Q163" s="7">
        <v>57347.85</v>
      </c>
      <c r="R163" s="7">
        <f t="shared" si="12"/>
        <v>2151485.0299999998</v>
      </c>
      <c r="S163" s="7">
        <v>0</v>
      </c>
      <c r="T163" s="14">
        <v>11604.413469011361</v>
      </c>
      <c r="U163" s="1">
        <f t="shared" si="14"/>
        <v>-4.6999999999999886</v>
      </c>
      <c r="V163" s="7">
        <f t="shared" si="14"/>
        <v>-18636.129999999888</v>
      </c>
      <c r="W163" s="7">
        <f t="shared" si="14"/>
        <v>3807.6614321117522</v>
      </c>
      <c r="X163" s="7">
        <f t="shared" si="13"/>
        <v>-14828.470580688678</v>
      </c>
      <c r="Y163" s="7">
        <f t="shared" si="13"/>
        <v>26523.73000000004</v>
      </c>
      <c r="Z163" s="7">
        <f t="shared" si="13"/>
        <v>-1514.0500000000029</v>
      </c>
      <c r="AA163" s="7">
        <f t="shared" si="13"/>
        <v>-39838.150580688845</v>
      </c>
      <c r="AB163" s="7">
        <f t="shared" si="13"/>
        <v>0</v>
      </c>
      <c r="AC163" s="14">
        <f t="shared" si="13"/>
        <v>168.33834997495251</v>
      </c>
    </row>
    <row r="164" spans="1:29" x14ac:dyDescent="0.25">
      <c r="A164" s="7" t="s">
        <v>212</v>
      </c>
      <c r="B164" s="7" t="s">
        <v>216</v>
      </c>
      <c r="C164" s="1">
        <v>111.2</v>
      </c>
      <c r="D164" s="7">
        <v>1825738.28</v>
      </c>
      <c r="E164" s="7">
        <v>-202632.66134951526</v>
      </c>
      <c r="F164" s="7">
        <v>1623105.6186504848</v>
      </c>
      <c r="G164" s="7">
        <v>218168.35</v>
      </c>
      <c r="H164" s="7">
        <v>25076.2</v>
      </c>
      <c r="I164" s="7">
        <v>1379861.0686504848</v>
      </c>
      <c r="J164" s="7">
        <v>0</v>
      </c>
      <c r="K164" s="14">
        <v>14596.273549015152</v>
      </c>
      <c r="L164" s="1">
        <v>117.1</v>
      </c>
      <c r="M164" s="7">
        <v>1886270.1199999999</v>
      </c>
      <c r="N164" s="7">
        <v>-208263.07098642286</v>
      </c>
      <c r="O164" s="7">
        <f t="shared" si="11"/>
        <v>1678007.05</v>
      </c>
      <c r="P164" s="7">
        <v>304157.7</v>
      </c>
      <c r="Q164" s="7">
        <v>25796.01</v>
      </c>
      <c r="R164" s="7">
        <f t="shared" si="12"/>
        <v>1348053.34</v>
      </c>
      <c r="S164" s="7">
        <v>0</v>
      </c>
      <c r="T164" s="14">
        <v>14329.68627010952</v>
      </c>
      <c r="U164" s="1">
        <f t="shared" si="14"/>
        <v>5.8999999999999915</v>
      </c>
      <c r="V164" s="7">
        <f t="shared" si="14"/>
        <v>60531.839999999851</v>
      </c>
      <c r="W164" s="7">
        <f t="shared" si="14"/>
        <v>-5630.4096369075996</v>
      </c>
      <c r="X164" s="7">
        <f t="shared" si="13"/>
        <v>54901.431349515216</v>
      </c>
      <c r="Y164" s="7">
        <f t="shared" si="13"/>
        <v>85989.35</v>
      </c>
      <c r="Z164" s="7">
        <f t="shared" si="13"/>
        <v>719.80999999999767</v>
      </c>
      <c r="AA164" s="7">
        <f t="shared" si="13"/>
        <v>-31807.7286504847</v>
      </c>
      <c r="AB164" s="7">
        <f t="shared" si="13"/>
        <v>0</v>
      </c>
      <c r="AC164" s="14">
        <f t="shared" si="13"/>
        <v>-266.58727890563205</v>
      </c>
    </row>
    <row r="165" spans="1:29" x14ac:dyDescent="0.25">
      <c r="A165" s="7" t="s">
        <v>212</v>
      </c>
      <c r="B165" s="7" t="s">
        <v>217</v>
      </c>
      <c r="C165" s="1">
        <v>93.6</v>
      </c>
      <c r="D165" s="7">
        <v>1558665.96</v>
      </c>
      <c r="E165" s="7">
        <v>-172991.18668295495</v>
      </c>
      <c r="F165" s="7">
        <v>1385674.7733170451</v>
      </c>
      <c r="G165" s="7">
        <v>465272.73</v>
      </c>
      <c r="H165" s="7">
        <v>84858.26</v>
      </c>
      <c r="I165" s="7">
        <v>835543.78331704508</v>
      </c>
      <c r="J165" s="7">
        <v>0</v>
      </c>
      <c r="K165" s="14">
        <v>14804.217663643645</v>
      </c>
      <c r="L165" s="1">
        <v>94.3</v>
      </c>
      <c r="M165" s="7">
        <v>1593746.2300000002</v>
      </c>
      <c r="N165" s="7">
        <v>-175965.51030179806</v>
      </c>
      <c r="O165" s="7">
        <f t="shared" si="11"/>
        <v>1417780.72</v>
      </c>
      <c r="P165" s="7">
        <v>774424.73</v>
      </c>
      <c r="Q165" s="7">
        <v>76443.600000000006</v>
      </c>
      <c r="R165" s="7">
        <f t="shared" si="12"/>
        <v>566912.39</v>
      </c>
      <c r="S165" s="7">
        <v>0</v>
      </c>
      <c r="T165" s="14">
        <v>15034.783191191318</v>
      </c>
      <c r="U165" s="1">
        <f t="shared" si="14"/>
        <v>0.70000000000000284</v>
      </c>
      <c r="V165" s="7">
        <f t="shared" si="14"/>
        <v>35080.270000000251</v>
      </c>
      <c r="W165" s="7">
        <f t="shared" si="14"/>
        <v>-2974.3236188431038</v>
      </c>
      <c r="X165" s="7">
        <f t="shared" si="13"/>
        <v>32105.946682954906</v>
      </c>
      <c r="Y165" s="7">
        <f t="shared" si="13"/>
        <v>309152</v>
      </c>
      <c r="Z165" s="7">
        <f t="shared" si="13"/>
        <v>-8414.6599999999889</v>
      </c>
      <c r="AA165" s="7">
        <f t="shared" si="13"/>
        <v>-268631.39331704506</v>
      </c>
      <c r="AB165" s="7">
        <f t="shared" si="13"/>
        <v>0</v>
      </c>
      <c r="AC165" s="14">
        <f t="shared" si="13"/>
        <v>230.5655275476729</v>
      </c>
    </row>
    <row r="166" spans="1:29" x14ac:dyDescent="0.25">
      <c r="A166" s="7" t="s">
        <v>218</v>
      </c>
      <c r="B166" s="7" t="s">
        <v>219</v>
      </c>
      <c r="C166" s="1">
        <v>1879.1000000000001</v>
      </c>
      <c r="D166" s="7">
        <v>16126041.540000001</v>
      </c>
      <c r="E166" s="7">
        <v>-1789776.0867910574</v>
      </c>
      <c r="F166" s="7">
        <v>14336265.453208944</v>
      </c>
      <c r="G166" s="7">
        <v>5114210.7</v>
      </c>
      <c r="H166" s="7">
        <v>467774.93</v>
      </c>
      <c r="I166" s="7">
        <v>8754279.823208943</v>
      </c>
      <c r="J166" s="7">
        <v>0</v>
      </c>
      <c r="K166" s="14">
        <v>7629.3254500606372</v>
      </c>
      <c r="L166" s="1">
        <v>1863.7</v>
      </c>
      <c r="M166" s="7">
        <v>15825542.9</v>
      </c>
      <c r="N166" s="7">
        <v>-1747298.0828331101</v>
      </c>
      <c r="O166" s="7">
        <f t="shared" si="11"/>
        <v>14078244.82</v>
      </c>
      <c r="P166" s="7">
        <v>6590871.96</v>
      </c>
      <c r="Q166" s="7">
        <v>384377.48</v>
      </c>
      <c r="R166" s="7">
        <f t="shared" si="12"/>
        <v>7102995.3799999999</v>
      </c>
      <c r="S166" s="7">
        <v>0</v>
      </c>
      <c r="T166" s="14">
        <v>7553.9186651076234</v>
      </c>
      <c r="U166" s="1">
        <f t="shared" si="14"/>
        <v>-15.400000000000091</v>
      </c>
      <c r="V166" s="7">
        <f t="shared" si="14"/>
        <v>-300498.6400000006</v>
      </c>
      <c r="W166" s="7">
        <f t="shared" si="14"/>
        <v>42478.00395794725</v>
      </c>
      <c r="X166" s="7">
        <f t="shared" si="13"/>
        <v>-258020.63320894353</v>
      </c>
      <c r="Y166" s="7">
        <f t="shared" si="13"/>
        <v>1476661.2599999998</v>
      </c>
      <c r="Z166" s="7">
        <f t="shared" si="13"/>
        <v>-83397.450000000012</v>
      </c>
      <c r="AA166" s="7">
        <f t="shared" si="13"/>
        <v>-1651284.4432089431</v>
      </c>
      <c r="AB166" s="7">
        <f t="shared" si="13"/>
        <v>0</v>
      </c>
      <c r="AC166" s="14">
        <f t="shared" si="13"/>
        <v>-75.406784953013812</v>
      </c>
    </row>
    <row r="167" spans="1:29" x14ac:dyDescent="0.25">
      <c r="A167" s="7" t="s">
        <v>218</v>
      </c>
      <c r="B167" s="7" t="s">
        <v>220</v>
      </c>
      <c r="C167" s="1">
        <v>1881.3999999999999</v>
      </c>
      <c r="D167" s="7">
        <v>15574394.060000001</v>
      </c>
      <c r="E167" s="7">
        <v>-1728550.5550575859</v>
      </c>
      <c r="F167" s="7">
        <v>13845843.504942415</v>
      </c>
      <c r="G167" s="7">
        <v>6978832.0800000001</v>
      </c>
      <c r="H167" s="7">
        <v>694457.4</v>
      </c>
      <c r="I167" s="7">
        <v>6172554.0249424148</v>
      </c>
      <c r="J167" s="7">
        <v>0</v>
      </c>
      <c r="K167" s="14">
        <v>7359.3300228247135</v>
      </c>
      <c r="L167" s="1">
        <v>1902.2</v>
      </c>
      <c r="M167" s="7">
        <v>15765189.949999999</v>
      </c>
      <c r="N167" s="7">
        <v>-1740634.514038366</v>
      </c>
      <c r="O167" s="7">
        <f t="shared" si="11"/>
        <v>14024555.439999999</v>
      </c>
      <c r="P167" s="7">
        <v>7571251.0599999996</v>
      </c>
      <c r="Q167" s="7">
        <v>688617.57</v>
      </c>
      <c r="R167" s="7">
        <f t="shared" si="12"/>
        <v>5764686.8099999996</v>
      </c>
      <c r="S167" s="7">
        <v>0</v>
      </c>
      <c r="T167" s="14">
        <v>7372.8045737197408</v>
      </c>
      <c r="U167" s="1">
        <f t="shared" si="14"/>
        <v>20.800000000000182</v>
      </c>
      <c r="V167" s="7">
        <f t="shared" si="14"/>
        <v>190795.88999999873</v>
      </c>
      <c r="W167" s="7">
        <f t="shared" si="14"/>
        <v>-12083.958980780095</v>
      </c>
      <c r="X167" s="7">
        <f t="shared" si="13"/>
        <v>178711.9350575842</v>
      </c>
      <c r="Y167" s="7">
        <f t="shared" si="13"/>
        <v>592418.97999999952</v>
      </c>
      <c r="Z167" s="7">
        <f t="shared" si="13"/>
        <v>-5839.8300000000745</v>
      </c>
      <c r="AA167" s="7">
        <f t="shared" si="13"/>
        <v>-407867.21494241524</v>
      </c>
      <c r="AB167" s="7">
        <f t="shared" si="13"/>
        <v>0</v>
      </c>
      <c r="AC167" s="14">
        <f t="shared" si="13"/>
        <v>13.474550895027278</v>
      </c>
    </row>
    <row r="168" spans="1:29" x14ac:dyDescent="0.25">
      <c r="A168" s="7" t="s">
        <v>218</v>
      </c>
      <c r="B168" s="7" t="s">
        <v>221</v>
      </c>
      <c r="C168" s="1">
        <v>2239.1</v>
      </c>
      <c r="D168" s="7">
        <v>18690454.010000002</v>
      </c>
      <c r="E168" s="7">
        <v>-2074391.7566744671</v>
      </c>
      <c r="F168" s="7">
        <v>16616062.253325535</v>
      </c>
      <c r="G168" s="7">
        <v>9674614.4800000004</v>
      </c>
      <c r="H168" s="7">
        <v>975283.9</v>
      </c>
      <c r="I168" s="7">
        <v>5966163.8733255342</v>
      </c>
      <c r="J168" s="7">
        <v>0</v>
      </c>
      <c r="K168" s="14">
        <v>7420.8665326807804</v>
      </c>
      <c r="L168" s="1">
        <v>2283.1999999999998</v>
      </c>
      <c r="M168" s="7">
        <v>18878143.18</v>
      </c>
      <c r="N168" s="7">
        <v>-2084335.6587699086</v>
      </c>
      <c r="O168" s="7">
        <f t="shared" si="11"/>
        <v>16793807.52</v>
      </c>
      <c r="P168" s="7">
        <v>11177375.17</v>
      </c>
      <c r="Q168" s="7">
        <v>738291.09</v>
      </c>
      <c r="R168" s="7">
        <f t="shared" si="12"/>
        <v>4878141.26</v>
      </c>
      <c r="S168" s="7">
        <v>0</v>
      </c>
      <c r="T168" s="14">
        <v>7355.3782616290955</v>
      </c>
      <c r="U168" s="1">
        <f t="shared" si="14"/>
        <v>44.099999999999909</v>
      </c>
      <c r="V168" s="7">
        <f t="shared" si="14"/>
        <v>187689.16999999806</v>
      </c>
      <c r="W168" s="7">
        <f t="shared" si="14"/>
        <v>-9943.9020954414736</v>
      </c>
      <c r="X168" s="7">
        <f t="shared" si="13"/>
        <v>177745.26667446457</v>
      </c>
      <c r="Y168" s="7">
        <f t="shared" si="13"/>
        <v>1502760.6899999995</v>
      </c>
      <c r="Z168" s="7">
        <f t="shared" si="13"/>
        <v>-236992.81000000006</v>
      </c>
      <c r="AA168" s="7">
        <f t="shared" si="13"/>
        <v>-1088022.6133255344</v>
      </c>
      <c r="AB168" s="7">
        <f t="shared" si="13"/>
        <v>0</v>
      </c>
      <c r="AC168" s="14">
        <f t="shared" si="13"/>
        <v>-65.488271051684933</v>
      </c>
    </row>
    <row r="169" spans="1:29" x14ac:dyDescent="0.25">
      <c r="A169" s="7" t="s">
        <v>218</v>
      </c>
      <c r="B169" s="7" t="s">
        <v>222</v>
      </c>
      <c r="C169" s="1">
        <v>6132.9</v>
      </c>
      <c r="D169" s="7">
        <v>50214774.630000003</v>
      </c>
      <c r="E169" s="7">
        <v>-5573171.9785943367</v>
      </c>
      <c r="F169" s="7">
        <v>44641602.651405662</v>
      </c>
      <c r="G169" s="7">
        <v>17901506.600000001</v>
      </c>
      <c r="H169" s="7">
        <v>1113881.8600000001</v>
      </c>
      <c r="I169" s="7">
        <v>25626214.191405661</v>
      </c>
      <c r="J169" s="7">
        <v>0</v>
      </c>
      <c r="K169" s="14">
        <v>7279.0364511741045</v>
      </c>
      <c r="L169" s="1">
        <v>5965.1</v>
      </c>
      <c r="M169" s="7">
        <v>48802988.439999998</v>
      </c>
      <c r="N169" s="7">
        <v>-5388337.6182777546</v>
      </c>
      <c r="O169" s="7">
        <f t="shared" si="11"/>
        <v>43414650.82</v>
      </c>
      <c r="P169" s="7">
        <v>18891001.440000001</v>
      </c>
      <c r="Q169" s="7">
        <v>1117863.9099999999</v>
      </c>
      <c r="R169" s="7">
        <f t="shared" si="12"/>
        <v>23405785.469999999</v>
      </c>
      <c r="S169" s="7">
        <v>0</v>
      </c>
      <c r="T169" s="14">
        <v>7278.1060611667453</v>
      </c>
      <c r="U169" s="1">
        <f t="shared" si="14"/>
        <v>-167.79999999999927</v>
      </c>
      <c r="V169" s="7">
        <f t="shared" si="14"/>
        <v>-1411786.1900000051</v>
      </c>
      <c r="W169" s="7">
        <f t="shared" si="14"/>
        <v>184834.36031658202</v>
      </c>
      <c r="X169" s="7">
        <f t="shared" si="13"/>
        <v>-1226951.831405662</v>
      </c>
      <c r="Y169" s="7">
        <f t="shared" si="13"/>
        <v>989494.83999999985</v>
      </c>
      <c r="Z169" s="7">
        <f t="shared" si="13"/>
        <v>3982.0499999998137</v>
      </c>
      <c r="AA169" s="7">
        <f t="shared" si="13"/>
        <v>-2220428.7214056626</v>
      </c>
      <c r="AB169" s="7">
        <f t="shared" si="13"/>
        <v>0</v>
      </c>
      <c r="AC169" s="14">
        <f t="shared" si="13"/>
        <v>-0.93039000735916488</v>
      </c>
    </row>
    <row r="170" spans="1:29" x14ac:dyDescent="0.25">
      <c r="A170" s="7" t="s">
        <v>218</v>
      </c>
      <c r="B170" s="7" t="s">
        <v>223</v>
      </c>
      <c r="C170" s="1">
        <v>3570</v>
      </c>
      <c r="D170" s="7">
        <v>29230338.900000002</v>
      </c>
      <c r="E170" s="7">
        <v>-3244178.7677559475</v>
      </c>
      <c r="F170" s="7">
        <v>25986160.132244054</v>
      </c>
      <c r="G170" s="7">
        <v>6107235.8799999999</v>
      </c>
      <c r="H170" s="7">
        <v>418391.76</v>
      </c>
      <c r="I170" s="7">
        <v>19460532.492244054</v>
      </c>
      <c r="J170" s="7">
        <v>0</v>
      </c>
      <c r="K170" s="14">
        <v>7279.0364516089785</v>
      </c>
      <c r="L170" s="1">
        <v>3703.4</v>
      </c>
      <c r="M170" s="7">
        <v>30299070.828000002</v>
      </c>
      <c r="N170" s="7">
        <v>-3345320.2018989827</v>
      </c>
      <c r="O170" s="7">
        <f t="shared" si="11"/>
        <v>26953750.629999999</v>
      </c>
      <c r="P170" s="7">
        <v>7458801.0599999996</v>
      </c>
      <c r="Q170" s="7">
        <v>408291.96</v>
      </c>
      <c r="R170" s="7">
        <f t="shared" si="12"/>
        <v>19086657.609999999</v>
      </c>
      <c r="S170" s="7">
        <v>0</v>
      </c>
      <c r="T170" s="14">
        <v>7278.1060614650105</v>
      </c>
      <c r="U170" s="1">
        <f t="shared" si="14"/>
        <v>133.40000000000009</v>
      </c>
      <c r="V170" s="7">
        <f t="shared" si="14"/>
        <v>1068731.9279999994</v>
      </c>
      <c r="W170" s="7">
        <f t="shared" si="14"/>
        <v>-101141.43414303521</v>
      </c>
      <c r="X170" s="7">
        <f t="shared" si="13"/>
        <v>967590.49775594473</v>
      </c>
      <c r="Y170" s="7">
        <f t="shared" si="13"/>
        <v>1351565.1799999997</v>
      </c>
      <c r="Z170" s="7">
        <f t="shared" si="13"/>
        <v>-10099.799999999988</v>
      </c>
      <c r="AA170" s="7">
        <f t="shared" si="13"/>
        <v>-373874.88224405423</v>
      </c>
      <c r="AB170" s="7">
        <f t="shared" si="13"/>
        <v>0</v>
      </c>
      <c r="AC170" s="14">
        <f t="shared" si="13"/>
        <v>-0.93039014396799757</v>
      </c>
    </row>
    <row r="171" spans="1:29" x14ac:dyDescent="0.25">
      <c r="A171" s="7" t="s">
        <v>218</v>
      </c>
      <c r="B171" s="7" t="s">
        <v>224</v>
      </c>
      <c r="C171" s="1">
        <v>21851.3</v>
      </c>
      <c r="D171" s="7">
        <v>186072544.63</v>
      </c>
      <c r="E171" s="7">
        <v>-20651577.137580395</v>
      </c>
      <c r="F171" s="7">
        <v>165420967.4924196</v>
      </c>
      <c r="G171" s="7">
        <v>34436855.969999999</v>
      </c>
      <c r="H171" s="7">
        <v>2002954.85</v>
      </c>
      <c r="I171" s="7">
        <v>128981156.67241961</v>
      </c>
      <c r="J171" s="7">
        <v>0</v>
      </c>
      <c r="K171" s="14">
        <v>7570.3032539217165</v>
      </c>
      <c r="L171" s="1">
        <v>21661.1</v>
      </c>
      <c r="M171" s="7">
        <v>183612381.71000001</v>
      </c>
      <c r="N171" s="7">
        <v>-20272641.802784801</v>
      </c>
      <c r="O171" s="7">
        <f t="shared" si="11"/>
        <v>163339739.91</v>
      </c>
      <c r="P171" s="7">
        <v>39180178.170000002</v>
      </c>
      <c r="Q171" s="7">
        <v>2433036.91</v>
      </c>
      <c r="R171" s="7">
        <f t="shared" si="12"/>
        <v>121726524.83</v>
      </c>
      <c r="S171" s="7">
        <v>0</v>
      </c>
      <c r="T171" s="14">
        <v>7540.6910692668753</v>
      </c>
      <c r="U171" s="1">
        <f t="shared" si="14"/>
        <v>-190.20000000000073</v>
      </c>
      <c r="V171" s="7">
        <f t="shared" si="14"/>
        <v>-2460162.9199999869</v>
      </c>
      <c r="W171" s="7">
        <f t="shared" si="14"/>
        <v>378935.33479559422</v>
      </c>
      <c r="X171" s="7">
        <f t="shared" si="13"/>
        <v>-2081227.5824196041</v>
      </c>
      <c r="Y171" s="7">
        <f t="shared" si="13"/>
        <v>4743322.200000003</v>
      </c>
      <c r="Z171" s="7">
        <f t="shared" si="13"/>
        <v>430082.06000000006</v>
      </c>
      <c r="AA171" s="7">
        <f t="shared" si="13"/>
        <v>-7254631.8424196094</v>
      </c>
      <c r="AB171" s="7">
        <f t="shared" si="13"/>
        <v>0</v>
      </c>
      <c r="AC171" s="14">
        <f t="shared" si="13"/>
        <v>-29.612184654841258</v>
      </c>
    </row>
    <row r="172" spans="1:29" x14ac:dyDescent="0.25">
      <c r="A172" s="7" t="s">
        <v>218</v>
      </c>
      <c r="B172" s="7" t="s">
        <v>207</v>
      </c>
      <c r="C172" s="1">
        <v>1140</v>
      </c>
      <c r="D172" s="7">
        <v>9943192.8300000001</v>
      </c>
      <c r="E172" s="7">
        <v>-1103562.1301944321</v>
      </c>
      <c r="F172" s="7">
        <v>8839630.6998055689</v>
      </c>
      <c r="G172" s="7">
        <v>4665872.6900000004</v>
      </c>
      <c r="H172" s="7">
        <v>612937.96</v>
      </c>
      <c r="I172" s="7">
        <v>3560820.0498055685</v>
      </c>
      <c r="J172" s="7">
        <v>0</v>
      </c>
      <c r="K172" s="14">
        <v>7754.0620173733059</v>
      </c>
      <c r="L172" s="1">
        <v>1121.8</v>
      </c>
      <c r="M172" s="7">
        <v>9715247.3099999987</v>
      </c>
      <c r="N172" s="7">
        <v>-1072660.3887322266</v>
      </c>
      <c r="O172" s="7">
        <f t="shared" si="11"/>
        <v>8642586.9199999999</v>
      </c>
      <c r="P172" s="7">
        <v>6507637.3099999996</v>
      </c>
      <c r="Q172" s="7">
        <v>425799.17</v>
      </c>
      <c r="R172" s="7">
        <f t="shared" si="12"/>
        <v>1709150.44</v>
      </c>
      <c r="S172" s="7">
        <v>0</v>
      </c>
      <c r="T172" s="14">
        <v>7704.2100810595548</v>
      </c>
      <c r="U172" s="1">
        <f t="shared" si="14"/>
        <v>-18.200000000000045</v>
      </c>
      <c r="V172" s="7">
        <f t="shared" si="14"/>
        <v>-227945.52000000142</v>
      </c>
      <c r="W172" s="7">
        <f t="shared" si="14"/>
        <v>30901.741462205537</v>
      </c>
      <c r="X172" s="7">
        <f t="shared" si="13"/>
        <v>-197043.77980556898</v>
      </c>
      <c r="Y172" s="7">
        <f t="shared" si="13"/>
        <v>1841764.6199999992</v>
      </c>
      <c r="Z172" s="7">
        <f t="shared" si="13"/>
        <v>-187138.78999999998</v>
      </c>
      <c r="AA172" s="7">
        <f t="shared" si="13"/>
        <v>-1851669.6098055686</v>
      </c>
      <c r="AB172" s="7">
        <f t="shared" si="13"/>
        <v>0</v>
      </c>
      <c r="AC172" s="14">
        <f t="shared" si="13"/>
        <v>-49.851936313751139</v>
      </c>
    </row>
    <row r="173" spans="1:29" x14ac:dyDescent="0.25">
      <c r="A173" s="7" t="s">
        <v>218</v>
      </c>
      <c r="B173" s="7" t="s">
        <v>225</v>
      </c>
      <c r="C173" s="1">
        <v>2248.8000000000002</v>
      </c>
      <c r="D173" s="7">
        <v>19611399.91</v>
      </c>
      <c r="E173" s="7">
        <v>-2176604.5002643773</v>
      </c>
      <c r="F173" s="7">
        <v>17434795.409735624</v>
      </c>
      <c r="G173" s="7">
        <v>11344694.529999999</v>
      </c>
      <c r="H173" s="7">
        <v>696595.77</v>
      </c>
      <c r="I173" s="7">
        <v>5393505.1097356249</v>
      </c>
      <c r="J173" s="7">
        <v>0</v>
      </c>
      <c r="K173" s="14">
        <v>7752.9328574064493</v>
      </c>
      <c r="L173" s="1">
        <v>2259.9</v>
      </c>
      <c r="M173" s="7">
        <v>19912413.23</v>
      </c>
      <c r="N173" s="7">
        <v>-2198529.4078827244</v>
      </c>
      <c r="O173" s="7">
        <f t="shared" si="11"/>
        <v>17713883.82</v>
      </c>
      <c r="P173" s="7">
        <v>10022316</v>
      </c>
      <c r="Q173" s="7">
        <v>898783.89</v>
      </c>
      <c r="R173" s="7">
        <f t="shared" si="12"/>
        <v>6792783.9299999997</v>
      </c>
      <c r="S173" s="7">
        <v>0</v>
      </c>
      <c r="T173" s="14">
        <v>7838.3448455389453</v>
      </c>
      <c r="U173" s="1">
        <f t="shared" si="14"/>
        <v>11.099999999999909</v>
      </c>
      <c r="V173" s="7">
        <f t="shared" si="14"/>
        <v>301013.3200000003</v>
      </c>
      <c r="W173" s="7">
        <f t="shared" si="14"/>
        <v>-21924.90761834709</v>
      </c>
      <c r="X173" s="7">
        <f t="shared" si="13"/>
        <v>279088.41026437655</v>
      </c>
      <c r="Y173" s="7">
        <f t="shared" si="13"/>
        <v>-1322378.5299999993</v>
      </c>
      <c r="Z173" s="7">
        <f t="shared" si="13"/>
        <v>202188.12</v>
      </c>
      <c r="AA173" s="7">
        <f t="shared" si="13"/>
        <v>1399278.8202643748</v>
      </c>
      <c r="AB173" s="7">
        <f t="shared" si="13"/>
        <v>0</v>
      </c>
      <c r="AC173" s="14">
        <f t="shared" si="13"/>
        <v>85.411988132495935</v>
      </c>
    </row>
    <row r="174" spans="1:29" x14ac:dyDescent="0.25">
      <c r="A174" s="7" t="s">
        <v>218</v>
      </c>
      <c r="B174" s="7" t="s">
        <v>226</v>
      </c>
      <c r="C174" s="1">
        <v>862.19999999999993</v>
      </c>
      <c r="D174" s="7">
        <v>7749319.6300000008</v>
      </c>
      <c r="E174" s="7">
        <v>-860071.39001047902</v>
      </c>
      <c r="F174" s="7">
        <v>6889248.2399895219</v>
      </c>
      <c r="G174" s="7">
        <v>3264100.85</v>
      </c>
      <c r="H174" s="7">
        <v>193124.75</v>
      </c>
      <c r="I174" s="7">
        <v>3432022.6399895218</v>
      </c>
      <c r="J174" s="7">
        <v>0</v>
      </c>
      <c r="K174" s="14">
        <v>7990.3134307463724</v>
      </c>
      <c r="L174" s="1">
        <v>902.8</v>
      </c>
      <c r="M174" s="7">
        <v>8023943.29</v>
      </c>
      <c r="N174" s="7">
        <v>-885923.52350696269</v>
      </c>
      <c r="O174" s="7">
        <f t="shared" si="11"/>
        <v>7138019.7699999996</v>
      </c>
      <c r="P174" s="7">
        <v>3158050.84</v>
      </c>
      <c r="Q174" s="7">
        <v>215339.79</v>
      </c>
      <c r="R174" s="7">
        <f t="shared" si="12"/>
        <v>3764629.14</v>
      </c>
      <c r="S174" s="7">
        <v>0</v>
      </c>
      <c r="T174" s="14">
        <v>7906.5312578856328</v>
      </c>
      <c r="U174" s="1">
        <f t="shared" si="14"/>
        <v>40.600000000000023</v>
      </c>
      <c r="V174" s="7">
        <f t="shared" si="14"/>
        <v>274623.65999999922</v>
      </c>
      <c r="W174" s="7">
        <f t="shared" si="14"/>
        <v>-25852.133496483671</v>
      </c>
      <c r="X174" s="7">
        <f t="shared" si="13"/>
        <v>248771.53001047764</v>
      </c>
      <c r="Y174" s="7">
        <f t="shared" si="13"/>
        <v>-106050.01000000024</v>
      </c>
      <c r="Z174" s="7">
        <f t="shared" si="13"/>
        <v>22215.040000000008</v>
      </c>
      <c r="AA174" s="7">
        <f t="shared" si="13"/>
        <v>332606.50001047831</v>
      </c>
      <c r="AB174" s="7">
        <f t="shared" si="13"/>
        <v>0</v>
      </c>
      <c r="AC174" s="14">
        <f t="shared" si="13"/>
        <v>-83.782172860739593</v>
      </c>
    </row>
    <row r="175" spans="1:29" x14ac:dyDescent="0.25">
      <c r="A175" s="7" t="s">
        <v>218</v>
      </c>
      <c r="B175" s="7" t="s">
        <v>227</v>
      </c>
      <c r="C175" s="1">
        <v>169.6</v>
      </c>
      <c r="D175" s="7">
        <v>2493425.52</v>
      </c>
      <c r="E175" s="7">
        <v>-276737.06277024496</v>
      </c>
      <c r="F175" s="7">
        <v>2216688.4572297549</v>
      </c>
      <c r="G175" s="7">
        <v>1329413.3999999999</v>
      </c>
      <c r="H175" s="7">
        <v>142587.91</v>
      </c>
      <c r="I175" s="7">
        <v>744687.14722975495</v>
      </c>
      <c r="J175" s="7">
        <v>0</v>
      </c>
      <c r="K175" s="14">
        <v>13070.097035552801</v>
      </c>
      <c r="L175" s="1">
        <v>166</v>
      </c>
      <c r="M175" s="7">
        <v>2475336.8000000003</v>
      </c>
      <c r="N175" s="7">
        <v>-273301.91907705396</v>
      </c>
      <c r="O175" s="7">
        <f t="shared" si="11"/>
        <v>2202034.88</v>
      </c>
      <c r="P175" s="7">
        <v>1198172.1599999999</v>
      </c>
      <c r="Q175" s="7">
        <v>114736.68</v>
      </c>
      <c r="R175" s="7">
        <f t="shared" si="12"/>
        <v>889126.04</v>
      </c>
      <c r="S175" s="7">
        <v>0</v>
      </c>
      <c r="T175" s="14">
        <v>13265.264147187256</v>
      </c>
      <c r="U175" s="1">
        <f t="shared" si="14"/>
        <v>-3.5999999999999943</v>
      </c>
      <c r="V175" s="7">
        <f t="shared" si="14"/>
        <v>-18088.719999999739</v>
      </c>
      <c r="W175" s="7">
        <f t="shared" si="14"/>
        <v>3435.1436931909993</v>
      </c>
      <c r="X175" s="7">
        <f t="shared" si="13"/>
        <v>-14653.577229754999</v>
      </c>
      <c r="Y175" s="7">
        <f t="shared" si="13"/>
        <v>-131241.24</v>
      </c>
      <c r="Z175" s="7">
        <f t="shared" si="13"/>
        <v>-27851.23000000001</v>
      </c>
      <c r="AA175" s="7">
        <f t="shared" si="13"/>
        <v>144438.89277024509</v>
      </c>
      <c r="AB175" s="7">
        <f t="shared" si="13"/>
        <v>0</v>
      </c>
      <c r="AC175" s="14">
        <f t="shared" si="13"/>
        <v>195.16711163445507</v>
      </c>
    </row>
    <row r="176" spans="1:29" x14ac:dyDescent="0.25">
      <c r="A176" s="7" t="s">
        <v>218</v>
      </c>
      <c r="B176" s="7" t="s">
        <v>228</v>
      </c>
      <c r="C176" s="1">
        <v>202.9</v>
      </c>
      <c r="D176" s="7">
        <v>2752715.66</v>
      </c>
      <c r="E176" s="7">
        <v>-305514.81898286508</v>
      </c>
      <c r="F176" s="7">
        <v>2447200.841017135</v>
      </c>
      <c r="G176" s="7">
        <v>2092916.61</v>
      </c>
      <c r="H176" s="7">
        <v>163874.6</v>
      </c>
      <c r="I176" s="7">
        <v>190409.63101713485</v>
      </c>
      <c r="J176" s="7">
        <v>0</v>
      </c>
      <c r="K176" s="14">
        <v>12061.117994170207</v>
      </c>
      <c r="L176" s="1">
        <v>197.60000000000002</v>
      </c>
      <c r="M176" s="7">
        <v>2707651.14</v>
      </c>
      <c r="N176" s="7">
        <v>-298951.74375994928</v>
      </c>
      <c r="O176" s="7">
        <f t="shared" si="11"/>
        <v>2408699.4</v>
      </c>
      <c r="P176" s="7">
        <v>1286742.74</v>
      </c>
      <c r="Q176" s="7">
        <v>157648.07</v>
      </c>
      <c r="R176" s="7">
        <f t="shared" si="12"/>
        <v>964308.59</v>
      </c>
      <c r="S176" s="7">
        <v>0</v>
      </c>
      <c r="T176" s="14">
        <v>12189.76855692993</v>
      </c>
      <c r="U176" s="1">
        <f t="shared" si="14"/>
        <v>-5.2999999999999829</v>
      </c>
      <c r="V176" s="7">
        <f t="shared" si="14"/>
        <v>-45064.520000000019</v>
      </c>
      <c r="W176" s="7">
        <f t="shared" si="14"/>
        <v>6563.0752229157952</v>
      </c>
      <c r="X176" s="7">
        <f t="shared" si="13"/>
        <v>-38501.441017135046</v>
      </c>
      <c r="Y176" s="7">
        <f t="shared" si="13"/>
        <v>-806173.87000000011</v>
      </c>
      <c r="Z176" s="7">
        <f t="shared" si="13"/>
        <v>-6226.5299999999988</v>
      </c>
      <c r="AA176" s="7">
        <f t="shared" si="13"/>
        <v>773898.95898286509</v>
      </c>
      <c r="AB176" s="7">
        <f t="shared" si="13"/>
        <v>0</v>
      </c>
      <c r="AC176" s="14">
        <f t="shared" si="13"/>
        <v>128.65056275972347</v>
      </c>
    </row>
    <row r="177" spans="1:32" x14ac:dyDescent="0.25">
      <c r="A177" s="7" t="s">
        <v>218</v>
      </c>
      <c r="B177" s="7" t="s">
        <v>229</v>
      </c>
      <c r="C177" s="1">
        <v>77.400000000000006</v>
      </c>
      <c r="D177" s="7">
        <v>1352986.35</v>
      </c>
      <c r="E177" s="7">
        <v>-150163.48612138798</v>
      </c>
      <c r="F177" s="7">
        <v>1202822.8638786122</v>
      </c>
      <c r="G177" s="7">
        <v>1012001.21</v>
      </c>
      <c r="H177" s="7">
        <v>80640.320000000007</v>
      </c>
      <c r="I177" s="7">
        <v>110181.3338786122</v>
      </c>
      <c r="J177" s="7">
        <v>0</v>
      </c>
      <c r="K177" s="14">
        <v>15540.34707853504</v>
      </c>
      <c r="L177" s="1">
        <v>80.599999999999994</v>
      </c>
      <c r="M177" s="7">
        <v>1401925.73</v>
      </c>
      <c r="N177" s="7">
        <v>-154786.61021502197</v>
      </c>
      <c r="O177" s="7">
        <f t="shared" si="11"/>
        <v>1247139.1200000001</v>
      </c>
      <c r="P177" s="7">
        <v>1049795.8400000001</v>
      </c>
      <c r="Q177" s="7">
        <v>74732.91</v>
      </c>
      <c r="R177" s="7">
        <f t="shared" si="12"/>
        <v>122610.37</v>
      </c>
      <c r="S177" s="7">
        <v>0</v>
      </c>
      <c r="T177" s="14">
        <v>15473.182816706338</v>
      </c>
      <c r="U177" s="1">
        <f t="shared" si="14"/>
        <v>3.1999999999999886</v>
      </c>
      <c r="V177" s="7">
        <f t="shared" si="14"/>
        <v>48939.379999999888</v>
      </c>
      <c r="W177" s="7">
        <f t="shared" si="14"/>
        <v>-4623.1240936339891</v>
      </c>
      <c r="X177" s="7">
        <f t="shared" si="13"/>
        <v>44316.256121387938</v>
      </c>
      <c r="Y177" s="7">
        <f t="shared" si="13"/>
        <v>37794.630000000121</v>
      </c>
      <c r="Z177" s="7">
        <f t="shared" si="13"/>
        <v>-5907.4100000000035</v>
      </c>
      <c r="AA177" s="7">
        <f t="shared" si="13"/>
        <v>12429.036121387791</v>
      </c>
      <c r="AB177" s="7">
        <f t="shared" si="13"/>
        <v>0</v>
      </c>
      <c r="AC177" s="14">
        <f t="shared" si="13"/>
        <v>-67.164261828702365</v>
      </c>
    </row>
    <row r="178" spans="1:32" x14ac:dyDescent="0.25">
      <c r="A178" s="7" t="s">
        <v>230</v>
      </c>
      <c r="B178" s="7" t="s">
        <v>231</v>
      </c>
      <c r="C178" s="1">
        <v>764.80000000000007</v>
      </c>
      <c r="D178" s="7">
        <v>7360479.5199999996</v>
      </c>
      <c r="E178" s="7">
        <v>-816915.31052643678</v>
      </c>
      <c r="F178" s="7">
        <v>6543564.2094735624</v>
      </c>
      <c r="G178" s="7">
        <v>1798664.41</v>
      </c>
      <c r="H178" s="7">
        <v>253550.7</v>
      </c>
      <c r="I178" s="7">
        <v>4491349.0994735621</v>
      </c>
      <c r="J178" s="7">
        <v>0</v>
      </c>
      <c r="K178" s="14">
        <v>8555.9155458597834</v>
      </c>
      <c r="L178" s="1">
        <v>770.5</v>
      </c>
      <c r="M178" s="7">
        <v>7389588.8899999997</v>
      </c>
      <c r="N178" s="7">
        <v>-815884.45856235677</v>
      </c>
      <c r="O178" s="7">
        <f t="shared" si="11"/>
        <v>6573704.4299999997</v>
      </c>
      <c r="P178" s="7">
        <v>1985201.61</v>
      </c>
      <c r="Q178" s="7">
        <v>228017.99</v>
      </c>
      <c r="R178" s="7">
        <f t="shared" si="12"/>
        <v>4360484.83</v>
      </c>
      <c r="S178" s="7">
        <v>0</v>
      </c>
      <c r="T178" s="14">
        <v>8531.7343921607571</v>
      </c>
      <c r="U178" s="1">
        <f t="shared" si="14"/>
        <v>5.6999999999999318</v>
      </c>
      <c r="V178" s="7">
        <f t="shared" si="14"/>
        <v>29109.370000000112</v>
      </c>
      <c r="W178" s="7">
        <f t="shared" si="14"/>
        <v>1030.8519640800077</v>
      </c>
      <c r="X178" s="7">
        <f t="shared" si="13"/>
        <v>30140.220526437275</v>
      </c>
      <c r="Y178" s="7">
        <f t="shared" si="13"/>
        <v>186537.20000000019</v>
      </c>
      <c r="Z178" s="7">
        <f t="shared" si="13"/>
        <v>-25532.710000000021</v>
      </c>
      <c r="AA178" s="7">
        <f t="shared" si="13"/>
        <v>-130864.26947356202</v>
      </c>
      <c r="AB178" s="7">
        <f t="shared" si="13"/>
        <v>0</v>
      </c>
      <c r="AC178" s="14">
        <f t="shared" si="13"/>
        <v>-24.181153699026254</v>
      </c>
    </row>
    <row r="179" spans="1:32" x14ac:dyDescent="0.25">
      <c r="A179" s="7" t="s">
        <v>230</v>
      </c>
      <c r="B179" s="7" t="s">
        <v>232</v>
      </c>
      <c r="C179" s="1">
        <v>636.6</v>
      </c>
      <c r="D179" s="7">
        <v>5927723.5600000005</v>
      </c>
      <c r="E179" s="7">
        <v>-657898.45886729343</v>
      </c>
      <c r="F179" s="7">
        <v>5269825.1011327067</v>
      </c>
      <c r="G179" s="7">
        <v>1160255.3999999999</v>
      </c>
      <c r="H179" s="7">
        <v>177423.04</v>
      </c>
      <c r="I179" s="7">
        <v>3932146.6611327068</v>
      </c>
      <c r="J179" s="7">
        <v>0</v>
      </c>
      <c r="K179" s="14">
        <v>8278.0790152885747</v>
      </c>
      <c r="L179" s="1">
        <v>669.7</v>
      </c>
      <c r="M179" s="7">
        <v>6181662.4699999997</v>
      </c>
      <c r="N179" s="7">
        <v>-682517.3108312377</v>
      </c>
      <c r="O179" s="7">
        <f t="shared" si="11"/>
        <v>5499145.1600000001</v>
      </c>
      <c r="P179" s="7">
        <v>1401922.5</v>
      </c>
      <c r="Q179" s="7">
        <v>136632.35</v>
      </c>
      <c r="R179" s="7">
        <f t="shared" si="12"/>
        <v>3960590.31</v>
      </c>
      <c r="S179" s="7">
        <v>0</v>
      </c>
      <c r="T179" s="14">
        <v>8211.3522185011352</v>
      </c>
      <c r="U179" s="1">
        <f t="shared" si="14"/>
        <v>33.100000000000023</v>
      </c>
      <c r="V179" s="7">
        <f t="shared" si="14"/>
        <v>253938.90999999922</v>
      </c>
      <c r="W179" s="7">
        <f t="shared" si="14"/>
        <v>-24618.851963944267</v>
      </c>
      <c r="X179" s="7">
        <f t="shared" si="13"/>
        <v>229320.05886729341</v>
      </c>
      <c r="Y179" s="7">
        <f t="shared" si="13"/>
        <v>241667.10000000009</v>
      </c>
      <c r="Z179" s="7">
        <f t="shared" si="13"/>
        <v>-40790.69</v>
      </c>
      <c r="AA179" s="7">
        <f t="shared" si="13"/>
        <v>28443.648867293261</v>
      </c>
      <c r="AB179" s="7">
        <f t="shared" si="13"/>
        <v>0</v>
      </c>
      <c r="AC179" s="14">
        <f t="shared" si="13"/>
        <v>-66.726796787439525</v>
      </c>
    </row>
    <row r="180" spans="1:32" x14ac:dyDescent="0.25">
      <c r="A180" s="7" t="s">
        <v>230</v>
      </c>
      <c r="B180" s="7" t="s">
        <v>233</v>
      </c>
      <c r="C180" s="1">
        <v>206.8</v>
      </c>
      <c r="D180" s="7">
        <v>2873913.65</v>
      </c>
      <c r="E180" s="7">
        <v>-318966.18358037568</v>
      </c>
      <c r="F180" s="7">
        <v>2554947.4664196242</v>
      </c>
      <c r="G180" s="7">
        <v>320980.69</v>
      </c>
      <c r="H180" s="7">
        <v>46425.84</v>
      </c>
      <c r="I180" s="7">
        <v>2187540.9364196244</v>
      </c>
      <c r="J180" s="7">
        <v>0</v>
      </c>
      <c r="K180" s="14">
        <v>12354.678270887931</v>
      </c>
      <c r="L180" s="1">
        <v>203.8</v>
      </c>
      <c r="M180" s="7">
        <v>2835238.3400000003</v>
      </c>
      <c r="N180" s="7">
        <v>-313038.64563514781</v>
      </c>
      <c r="O180" s="7">
        <f t="shared" si="11"/>
        <v>2522199.69</v>
      </c>
      <c r="P180" s="7">
        <v>375560.51</v>
      </c>
      <c r="Q180" s="7">
        <v>40869.07</v>
      </c>
      <c r="R180" s="7">
        <f t="shared" si="12"/>
        <v>2105770.11</v>
      </c>
      <c r="S180" s="7">
        <v>0</v>
      </c>
      <c r="T180" s="14">
        <v>12375.851382512999</v>
      </c>
      <c r="U180" s="1">
        <f t="shared" si="14"/>
        <v>-3</v>
      </c>
      <c r="V180" s="7">
        <f t="shared" si="14"/>
        <v>-38675.30999999959</v>
      </c>
      <c r="W180" s="7">
        <f t="shared" si="14"/>
        <v>5927.5379452278721</v>
      </c>
      <c r="X180" s="7">
        <f t="shared" si="13"/>
        <v>-32747.776419624221</v>
      </c>
      <c r="Y180" s="7">
        <f t="shared" si="13"/>
        <v>54579.820000000007</v>
      </c>
      <c r="Z180" s="7">
        <f t="shared" si="13"/>
        <v>-5556.7699999999968</v>
      </c>
      <c r="AA180" s="7">
        <f t="shared" si="13"/>
        <v>-81770.8264196245</v>
      </c>
      <c r="AB180" s="7">
        <f t="shared" si="13"/>
        <v>0</v>
      </c>
      <c r="AC180" s="14">
        <f t="shared" si="13"/>
        <v>21.173111625068486</v>
      </c>
    </row>
    <row r="181" spans="1:32" x14ac:dyDescent="0.25">
      <c r="A181" s="7" t="s">
        <v>230</v>
      </c>
      <c r="B181" s="7" t="s">
        <v>234</v>
      </c>
      <c r="C181" s="1">
        <v>68.099999999999994</v>
      </c>
      <c r="D181" s="7">
        <v>1221198.45</v>
      </c>
      <c r="E181" s="7">
        <v>-135536.78239106809</v>
      </c>
      <c r="F181" s="7">
        <v>1085661.6676089319</v>
      </c>
      <c r="G181" s="7">
        <v>381992.22</v>
      </c>
      <c r="H181" s="7">
        <v>47263.59</v>
      </c>
      <c r="I181" s="7">
        <v>656405.85760893195</v>
      </c>
      <c r="J181" s="7">
        <v>0</v>
      </c>
      <c r="K181" s="14">
        <v>15942.168393670074</v>
      </c>
      <c r="L181" s="1">
        <v>64.699999999999989</v>
      </c>
      <c r="M181" s="7">
        <v>1167734.9400000002</v>
      </c>
      <c r="N181" s="7">
        <v>-128929.60670052192</v>
      </c>
      <c r="O181" s="7">
        <f t="shared" si="11"/>
        <v>1038805.33</v>
      </c>
      <c r="P181" s="7">
        <v>371026.25</v>
      </c>
      <c r="Q181" s="7">
        <v>41595</v>
      </c>
      <c r="R181" s="7">
        <f t="shared" si="12"/>
        <v>626184.07999999996</v>
      </c>
      <c r="S181" s="7">
        <v>0</v>
      </c>
      <c r="T181" s="14">
        <v>16055.716324954454</v>
      </c>
      <c r="U181" s="1">
        <f t="shared" si="14"/>
        <v>-3.4000000000000057</v>
      </c>
      <c r="V181" s="7">
        <f t="shared" si="14"/>
        <v>-53463.509999999776</v>
      </c>
      <c r="W181" s="7">
        <f t="shared" si="14"/>
        <v>6607.1756905461662</v>
      </c>
      <c r="X181" s="7">
        <f t="shared" si="13"/>
        <v>-46856.337608931935</v>
      </c>
      <c r="Y181" s="7">
        <f t="shared" si="13"/>
        <v>-10965.969999999972</v>
      </c>
      <c r="Z181" s="7">
        <f t="shared" si="13"/>
        <v>-5668.5899999999965</v>
      </c>
      <c r="AA181" s="7">
        <f t="shared" si="13"/>
        <v>-30221.777608931996</v>
      </c>
      <c r="AB181" s="7">
        <f t="shared" si="13"/>
        <v>0</v>
      </c>
      <c r="AC181" s="14">
        <f t="shared" si="13"/>
        <v>113.54793128437996</v>
      </c>
    </row>
    <row r="182" spans="1:32" x14ac:dyDescent="0.25">
      <c r="B182" s="7" t="s">
        <v>246</v>
      </c>
      <c r="C182" s="1">
        <v>50</v>
      </c>
      <c r="D182" s="7">
        <f>F182</f>
        <v>350900</v>
      </c>
      <c r="E182" s="7">
        <v>0</v>
      </c>
      <c r="F182" s="7">
        <f>+C182*7018</f>
        <v>350900</v>
      </c>
      <c r="G182" s="7">
        <v>0</v>
      </c>
      <c r="H182" s="7">
        <v>0</v>
      </c>
      <c r="I182" s="7">
        <f>+F182</f>
        <v>350900</v>
      </c>
      <c r="J182" s="7">
        <v>0</v>
      </c>
      <c r="K182" s="14">
        <v>0</v>
      </c>
      <c r="L182" s="1">
        <v>0</v>
      </c>
      <c r="M182" s="7">
        <v>0</v>
      </c>
      <c r="N182" s="7">
        <v>0</v>
      </c>
      <c r="O182" s="7">
        <f t="shared" si="11"/>
        <v>0</v>
      </c>
      <c r="P182" s="7">
        <v>0</v>
      </c>
      <c r="Q182" s="7">
        <v>0</v>
      </c>
      <c r="R182" s="7">
        <f t="shared" si="12"/>
        <v>0</v>
      </c>
      <c r="S182" s="7">
        <v>0</v>
      </c>
      <c r="T182" s="14">
        <v>0</v>
      </c>
      <c r="U182" s="1">
        <f t="shared" ref="U182" si="15">L182-C182</f>
        <v>-50</v>
      </c>
      <c r="V182" s="7">
        <f t="shared" ref="V182" si="16">M182-D182</f>
        <v>-350900</v>
      </c>
      <c r="W182" s="7">
        <f t="shared" ref="W182" si="17">N182-E182</f>
        <v>0</v>
      </c>
      <c r="X182" s="7">
        <f t="shared" ref="X182" si="18">O182-F182</f>
        <v>-350900</v>
      </c>
      <c r="Y182" s="7">
        <f t="shared" ref="Y182" si="19">P182-G182</f>
        <v>0</v>
      </c>
      <c r="Z182" s="7">
        <f t="shared" ref="Z182" si="20">Q182-H182</f>
        <v>0</v>
      </c>
      <c r="AA182" s="7">
        <f t="shared" ref="AA182" si="21">R182-I182</f>
        <v>-350900</v>
      </c>
      <c r="AB182" s="7">
        <f t="shared" ref="AB182" si="22">S182-J182</f>
        <v>0</v>
      </c>
      <c r="AC182" s="14">
        <f t="shared" ref="AC182" si="23">T182-K182</f>
        <v>0</v>
      </c>
    </row>
    <row r="183" spans="1:32" x14ac:dyDescent="0.25">
      <c r="K183" s="14"/>
      <c r="T183" s="14"/>
      <c r="AC183" s="14"/>
    </row>
    <row r="184" spans="1:32" x14ac:dyDescent="0.25">
      <c r="A184" s="12"/>
      <c r="B184" s="12" t="s">
        <v>235</v>
      </c>
      <c r="C184" s="4">
        <f t="shared" ref="C184:J184" si="24">SUM(C4:C183)</f>
        <v>865934.90000000037</v>
      </c>
      <c r="D184" s="12">
        <f t="shared" si="24"/>
        <v>7463231556.3260021</v>
      </c>
      <c r="E184" s="12">
        <f t="shared" si="24"/>
        <v>-828280474.42000043</v>
      </c>
      <c r="F184" s="12">
        <f t="shared" si="24"/>
        <v>6634951081.9059916</v>
      </c>
      <c r="G184" s="12">
        <f t="shared" si="24"/>
        <v>2237199786.3400002</v>
      </c>
      <c r="H184" s="12">
        <f t="shared" si="24"/>
        <v>172744271.58999991</v>
      </c>
      <c r="I184" s="12">
        <f t="shared" si="24"/>
        <v>4225007023.9759984</v>
      </c>
      <c r="J184" s="12">
        <f t="shared" si="24"/>
        <v>0</v>
      </c>
      <c r="K184" s="15">
        <f>F184/C184</f>
        <v>7662.1823209873965</v>
      </c>
      <c r="L184" s="4">
        <f t="shared" ref="L184:S184" si="25">SUM(L4:L183)</f>
        <v>865016.89999999932</v>
      </c>
      <c r="M184" s="12">
        <f t="shared" si="25"/>
        <v>7450314092.593997</v>
      </c>
      <c r="N184" s="12">
        <f t="shared" si="25"/>
        <v>-822396894.00000036</v>
      </c>
      <c r="O184" s="12">
        <f>ROUND(SUM(O4:O183),0)</f>
        <v>6627917199</v>
      </c>
      <c r="P184" s="12">
        <f t="shared" ref="P184:Q184" si="26">ROUND(SUM(P4:P183),0)</f>
        <v>2328898647</v>
      </c>
      <c r="Q184" s="12">
        <f t="shared" si="26"/>
        <v>178449673</v>
      </c>
      <c r="R184" s="12">
        <f>ROUND(SUM(R4:R183),0)+1</f>
        <v>4120568879</v>
      </c>
      <c r="S184" s="12">
        <f t="shared" si="25"/>
        <v>-136527.44</v>
      </c>
      <c r="T184" s="17">
        <f>O184/L184</f>
        <v>7662.1823215245913</v>
      </c>
      <c r="U184" s="4">
        <f t="shared" ref="U184:AB184" si="27">SUM(U4:U183)</f>
        <v>-917.99999999997874</v>
      </c>
      <c r="V184" s="12">
        <f t="shared" si="27"/>
        <v>-12917463.731999887</v>
      </c>
      <c r="W184" s="12">
        <f t="shared" si="27"/>
        <v>5883580.4199995697</v>
      </c>
      <c r="X184" s="12">
        <f t="shared" si="27"/>
        <v>-7033883.335999826</v>
      </c>
      <c r="Y184" s="12">
        <f t="shared" si="27"/>
        <v>91698860.779999942</v>
      </c>
      <c r="Z184" s="12">
        <f t="shared" si="27"/>
        <v>5705401.7499999963</v>
      </c>
      <c r="AA184" s="12">
        <f t="shared" si="27"/>
        <v>-104438145.63599995</v>
      </c>
      <c r="AB184" s="12">
        <f t="shared" si="27"/>
        <v>-136527.44</v>
      </c>
      <c r="AC184" s="17">
        <f>T184-K184</f>
        <v>5.3719486459158361E-7</v>
      </c>
    </row>
    <row r="185" spans="1:32" x14ac:dyDescent="0.25">
      <c r="A185" s="19"/>
      <c r="B185" s="19"/>
      <c r="C185" s="20"/>
      <c r="D185" s="19"/>
      <c r="E185" s="19"/>
      <c r="F185" s="19"/>
      <c r="G185" s="19"/>
      <c r="H185" s="19"/>
      <c r="I185" s="19"/>
      <c r="J185" s="19"/>
      <c r="K185" s="21"/>
      <c r="L185" s="20"/>
      <c r="M185" s="19"/>
      <c r="N185" s="19"/>
      <c r="O185" s="19"/>
      <c r="P185" s="19"/>
      <c r="Q185" s="19"/>
      <c r="R185" s="19"/>
      <c r="S185" s="19"/>
      <c r="T185" s="21"/>
      <c r="U185" s="20"/>
      <c r="V185" s="19"/>
      <c r="W185" s="19"/>
      <c r="X185" s="19"/>
      <c r="Y185" s="19"/>
      <c r="Z185" s="19"/>
      <c r="AA185" s="19"/>
      <c r="AB185" s="19"/>
      <c r="AC185" s="21"/>
    </row>
    <row r="186" spans="1:32" x14ac:dyDescent="0.25">
      <c r="D186" s="28" t="s">
        <v>247</v>
      </c>
      <c r="E186" s="29"/>
      <c r="F186" s="22">
        <f>SUM(F4:F181)</f>
        <v>6634600181.9059916</v>
      </c>
      <c r="AD186" s="13"/>
      <c r="AE186" s="13"/>
      <c r="AF186" s="13"/>
    </row>
    <row r="188" spans="1:32" ht="17.25" customHeight="1" x14ac:dyDescent="0.25">
      <c r="AD188" s="13"/>
      <c r="AE188" s="13"/>
      <c r="AF188" s="13"/>
    </row>
    <row r="189" spans="1:32" x14ac:dyDescent="0.25">
      <c r="AD189" s="13"/>
      <c r="AE189" s="13"/>
      <c r="AF189" s="13"/>
    </row>
  </sheetData>
  <autoFilter ref="A2:AC184"/>
  <mergeCells count="4">
    <mergeCell ref="D186:E186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FY2016-17 Total Program Funding as Appropriated AND
FY2017-18 Estimate Based on Governor's November 1, 2016 Budget Request&amp;"-,Bold"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2017-18 to 2018-19 Gov Req</vt:lpstr>
      <vt:lpstr>'2017-18 to 2018-19 Gov Req'!Print_Area</vt:lpstr>
      <vt:lpstr>'2017-18 to 2018-19 Gov Req'!Print_Titles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2015-10-30T22:03:02Z</cp:lastPrinted>
  <dcterms:created xsi:type="dcterms:W3CDTF">2012-04-09T19:03:04Z</dcterms:created>
  <dcterms:modified xsi:type="dcterms:W3CDTF">2018-03-12T14:45:45Z</dcterms:modified>
</cp:coreProperties>
</file>