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8-19\"/>
    </mc:Choice>
  </mc:AlternateContent>
  <bookViews>
    <workbookView xWindow="0" yWindow="0" windowWidth="24000" windowHeight="9735"/>
  </bookViews>
  <sheets>
    <sheet name="2017-18 to 2018-19 Gov Req" sheetId="2" r:id="rId1"/>
  </sheets>
  <definedNames>
    <definedName name="_xlnm._FilterDatabase" localSheetId="0" hidden="1">'2017-18 to 2018-19 Gov Req'!$A$2:$AC$184</definedName>
    <definedName name="_xlnm.Print_Area" localSheetId="0">'2017-18 to 2018-19 Gov Req'!$A$1:$AC$189</definedName>
    <definedName name="_xlnm.Print_Titles" localSheetId="0">'2017-18 to 2018-19 Gov Req'!$A:$B,'2017-18 to 2018-19 Gov Req'!$1:$3</definedName>
  </definedNames>
  <calcPr calcId="152511"/>
</workbook>
</file>

<file path=xl/calcChain.xml><?xml version="1.0" encoding="utf-8"?>
<calcChain xmlns="http://schemas.openxmlformats.org/spreadsheetml/2006/main">
  <c r="R184" i="2" l="1"/>
  <c r="Q18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4" i="2"/>
  <c r="J184" i="2" l="1"/>
  <c r="H184" i="2"/>
  <c r="G184" i="2"/>
  <c r="E184" i="2"/>
  <c r="D184" i="2"/>
  <c r="C184" i="2"/>
  <c r="F182" i="2"/>
  <c r="I182" i="2" s="1"/>
  <c r="I181" i="2"/>
  <c r="F181" i="2"/>
  <c r="F180" i="2"/>
  <c r="I180" i="2" s="1"/>
  <c r="F179" i="2"/>
  <c r="I179" i="2" s="1"/>
  <c r="F178" i="2"/>
  <c r="I178" i="2" s="1"/>
  <c r="F177" i="2"/>
  <c r="I177" i="2" s="1"/>
  <c r="F176" i="2"/>
  <c r="I176" i="2" s="1"/>
  <c r="F175" i="2"/>
  <c r="I175" i="2" s="1"/>
  <c r="F174" i="2"/>
  <c r="I174" i="2" s="1"/>
  <c r="F173" i="2"/>
  <c r="I173" i="2" s="1"/>
  <c r="F172" i="2"/>
  <c r="I172" i="2" s="1"/>
  <c r="F171" i="2"/>
  <c r="I171" i="2" s="1"/>
  <c r="F170" i="2"/>
  <c r="I170" i="2" s="1"/>
  <c r="F169" i="2"/>
  <c r="I169" i="2" s="1"/>
  <c r="F168" i="2"/>
  <c r="I168" i="2" s="1"/>
  <c r="F167" i="2"/>
  <c r="I167" i="2" s="1"/>
  <c r="F166" i="2"/>
  <c r="I166" i="2" s="1"/>
  <c r="F165" i="2"/>
  <c r="I165" i="2" s="1"/>
  <c r="F164" i="2"/>
  <c r="I164" i="2" s="1"/>
  <c r="I163" i="2"/>
  <c r="F163" i="2"/>
  <c r="F162" i="2"/>
  <c r="I162" i="2" s="1"/>
  <c r="F161" i="2"/>
  <c r="I161" i="2" s="1"/>
  <c r="F160" i="2"/>
  <c r="I160" i="2" s="1"/>
  <c r="F159" i="2"/>
  <c r="I159" i="2" s="1"/>
  <c r="F158" i="2"/>
  <c r="I158" i="2" s="1"/>
  <c r="F157" i="2"/>
  <c r="I157" i="2" s="1"/>
  <c r="F156" i="2"/>
  <c r="I156" i="2" s="1"/>
  <c r="I155" i="2"/>
  <c r="F155" i="2"/>
  <c r="F154" i="2"/>
  <c r="I154" i="2" s="1"/>
  <c r="F153" i="2"/>
  <c r="I153" i="2" s="1"/>
  <c r="F152" i="2"/>
  <c r="I152" i="2" s="1"/>
  <c r="F151" i="2"/>
  <c r="I151" i="2" s="1"/>
  <c r="F150" i="2"/>
  <c r="I150" i="2" s="1"/>
  <c r="F149" i="2"/>
  <c r="I149" i="2" s="1"/>
  <c r="F148" i="2"/>
  <c r="I148" i="2" s="1"/>
  <c r="F147" i="2"/>
  <c r="I147" i="2" s="1"/>
  <c r="F146" i="2"/>
  <c r="I146" i="2" s="1"/>
  <c r="F145" i="2"/>
  <c r="I145" i="2" s="1"/>
  <c r="F144" i="2"/>
  <c r="I144" i="2" s="1"/>
  <c r="F143" i="2"/>
  <c r="I143" i="2" s="1"/>
  <c r="F142" i="2"/>
  <c r="I142" i="2" s="1"/>
  <c r="F141" i="2"/>
  <c r="I141" i="2" s="1"/>
  <c r="F140" i="2"/>
  <c r="I140" i="2" s="1"/>
  <c r="F139" i="2"/>
  <c r="I139" i="2" s="1"/>
  <c r="F138" i="2"/>
  <c r="I138" i="2" s="1"/>
  <c r="I137" i="2"/>
  <c r="F137" i="2"/>
  <c r="F136" i="2"/>
  <c r="I136" i="2" s="1"/>
  <c r="F135" i="2"/>
  <c r="I135" i="2" s="1"/>
  <c r="F134" i="2"/>
  <c r="I134" i="2" s="1"/>
  <c r="F133" i="2"/>
  <c r="I133" i="2" s="1"/>
  <c r="F132" i="2"/>
  <c r="I132" i="2" s="1"/>
  <c r="F131" i="2"/>
  <c r="I131" i="2" s="1"/>
  <c r="F130" i="2"/>
  <c r="I130" i="2" s="1"/>
  <c r="F129" i="2"/>
  <c r="I129" i="2" s="1"/>
  <c r="F128" i="2"/>
  <c r="I128" i="2" s="1"/>
  <c r="F127" i="2"/>
  <c r="I127" i="2" s="1"/>
  <c r="F126" i="2"/>
  <c r="I126" i="2" s="1"/>
  <c r="F125" i="2"/>
  <c r="I125" i="2" s="1"/>
  <c r="F124" i="2"/>
  <c r="I124" i="2" s="1"/>
  <c r="F123" i="2"/>
  <c r="I123" i="2" s="1"/>
  <c r="F122" i="2"/>
  <c r="I122" i="2" s="1"/>
  <c r="F121" i="2"/>
  <c r="I121" i="2" s="1"/>
  <c r="F120" i="2"/>
  <c r="I120" i="2" s="1"/>
  <c r="F119" i="2"/>
  <c r="I119" i="2" s="1"/>
  <c r="F118" i="2"/>
  <c r="I118" i="2" s="1"/>
  <c r="F117" i="2"/>
  <c r="I117" i="2" s="1"/>
  <c r="F116" i="2"/>
  <c r="I116" i="2" s="1"/>
  <c r="F115" i="2"/>
  <c r="I115" i="2" s="1"/>
  <c r="F114" i="2"/>
  <c r="I114" i="2" s="1"/>
  <c r="F113" i="2"/>
  <c r="I113" i="2" s="1"/>
  <c r="F112" i="2"/>
  <c r="I112" i="2" s="1"/>
  <c r="F111" i="2"/>
  <c r="I111" i="2" s="1"/>
  <c r="F110" i="2"/>
  <c r="I110" i="2" s="1"/>
  <c r="F109" i="2"/>
  <c r="I109" i="2" s="1"/>
  <c r="F108" i="2"/>
  <c r="I108" i="2" s="1"/>
  <c r="F107" i="2"/>
  <c r="I107" i="2" s="1"/>
  <c r="F106" i="2"/>
  <c r="I106" i="2" s="1"/>
  <c r="I105" i="2"/>
  <c r="F105" i="2"/>
  <c r="F104" i="2"/>
  <c r="I104" i="2" s="1"/>
  <c r="F103" i="2"/>
  <c r="I103" i="2" s="1"/>
  <c r="F102" i="2"/>
  <c r="I102" i="2" s="1"/>
  <c r="F101" i="2"/>
  <c r="I101" i="2" s="1"/>
  <c r="F100" i="2"/>
  <c r="I100" i="2" s="1"/>
  <c r="F99" i="2"/>
  <c r="I99" i="2" s="1"/>
  <c r="F98" i="2"/>
  <c r="I98" i="2" s="1"/>
  <c r="F97" i="2"/>
  <c r="I97" i="2" s="1"/>
  <c r="F96" i="2"/>
  <c r="I96" i="2" s="1"/>
  <c r="F95" i="2"/>
  <c r="I95" i="2" s="1"/>
  <c r="F94" i="2"/>
  <c r="I94" i="2" s="1"/>
  <c r="F93" i="2"/>
  <c r="I93" i="2" s="1"/>
  <c r="F92" i="2"/>
  <c r="I92" i="2" s="1"/>
  <c r="F91" i="2"/>
  <c r="I91" i="2" s="1"/>
  <c r="F90" i="2"/>
  <c r="I90" i="2" s="1"/>
  <c r="F89" i="2"/>
  <c r="I89" i="2" s="1"/>
  <c r="F88" i="2"/>
  <c r="I88" i="2" s="1"/>
  <c r="F87" i="2"/>
  <c r="I87" i="2" s="1"/>
  <c r="F86" i="2"/>
  <c r="I86" i="2" s="1"/>
  <c r="F85" i="2"/>
  <c r="I85" i="2" s="1"/>
  <c r="F84" i="2"/>
  <c r="I84" i="2" s="1"/>
  <c r="F83" i="2"/>
  <c r="I83" i="2" s="1"/>
  <c r="F82" i="2"/>
  <c r="I82" i="2" s="1"/>
  <c r="F81" i="2"/>
  <c r="I81" i="2" s="1"/>
  <c r="F80" i="2"/>
  <c r="I80" i="2" s="1"/>
  <c r="F79" i="2"/>
  <c r="I79" i="2" s="1"/>
  <c r="F78" i="2"/>
  <c r="I78" i="2" s="1"/>
  <c r="F77" i="2"/>
  <c r="I77" i="2" s="1"/>
  <c r="F76" i="2"/>
  <c r="I76" i="2" s="1"/>
  <c r="F75" i="2"/>
  <c r="I75" i="2" s="1"/>
  <c r="F74" i="2"/>
  <c r="I74" i="2" s="1"/>
  <c r="I73" i="2"/>
  <c r="F73" i="2"/>
  <c r="F72" i="2"/>
  <c r="I72" i="2" s="1"/>
  <c r="F71" i="2"/>
  <c r="I71" i="2" s="1"/>
  <c r="F70" i="2"/>
  <c r="I70" i="2" s="1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F60" i="2"/>
  <c r="I60" i="2" s="1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F52" i="2"/>
  <c r="I52" i="2" s="1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F43" i="2"/>
  <c r="I43" i="2" s="1"/>
  <c r="F42" i="2"/>
  <c r="I42" i="2" s="1"/>
  <c r="I41" i="2"/>
  <c r="F41" i="2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F184" i="2" l="1"/>
  <c r="K184" i="2" s="1"/>
  <c r="AC184" i="2" s="1"/>
  <c r="I4" i="2"/>
  <c r="I184" i="2" s="1"/>
  <c r="F186" i="2"/>
  <c r="V182" i="2"/>
  <c r="AB182" i="2"/>
  <c r="Z182" i="2"/>
  <c r="Y182" i="2"/>
  <c r="W182" i="2"/>
  <c r="U182" i="2"/>
  <c r="AA182" i="2"/>
  <c r="X182" i="2" l="1"/>
  <c r="U4" i="2" l="1"/>
  <c r="V4" i="2"/>
  <c r="W4" i="2"/>
  <c r="X4" i="2"/>
  <c r="Y4" i="2"/>
  <c r="Z4" i="2"/>
  <c r="AA4" i="2"/>
  <c r="AB4" i="2"/>
  <c r="AC4" i="2"/>
  <c r="S184" i="2" l="1"/>
  <c r="P184" i="2"/>
  <c r="O184" i="2"/>
  <c r="N184" i="2"/>
  <c r="M184" i="2"/>
  <c r="L184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4" i="2" l="1"/>
  <c r="T184" i="2"/>
  <c r="U184" i="2"/>
  <c r="Y184" i="2"/>
  <c r="Z184" i="2"/>
  <c r="AA184" i="2"/>
  <c r="X184" i="2"/>
  <c r="W184" i="2"/>
  <c r="V184" i="2"/>
</calcChain>
</file>

<file path=xl/sharedStrings.xml><?xml version="1.0" encoding="utf-8"?>
<sst xmlns="http://schemas.openxmlformats.org/spreadsheetml/2006/main" count="405" uniqueCount="254">
  <si>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</si>
  <si>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</si>
  <si>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</si>
  <si>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</si>
  <si>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</si>
  <si>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</si>
  <si>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</si>
  <si>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</si>
  <si>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</si>
  <si>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</si>
  <si>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</si>
  <si>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</si>
  <si>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</si>
  <si>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</si>
  <si>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</si>
  <si>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</si>
  <si>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</si>
  <si>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</si>
  <si>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</si>
  <si>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</si>
  <si>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</si>
  <si>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</si>
  <si>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</si>
  <si>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</si>
  <si>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</si>
  <si>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</si>
  <si>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</si>
  <si>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</si>
  <si>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</si>
  <si>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</si>
  <si>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</si>
  <si>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</si>
  <si>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</si>
  <si>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</si>
  <si>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</si>
  <si>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</si>
  <si>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</si>
  <si>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</si>
  <si>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</si>
  <si>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</si>
  <si>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</si>
  <si>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</si>
  <si>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</si>
  <si>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</si>
  <si>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</si>
  <si>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</si>
  <si>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</si>
  <si>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</si>
  <si>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</si>
  <si>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</si>
  <si>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</si>
  <si>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</si>
  <si>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</si>
  <si>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</si>
  <si>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</si>
  <si>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</si>
  <si>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</si>
  <si>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</si>
  <si>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</si>
  <si>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</si>
  <si>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</si>
  <si>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</si>
  <si>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</si>
  <si>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</si>
  <si>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</si>
  <si>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</si>
  <si>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</si>
  <si>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</si>
  <si>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</si>
  <si>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</si>
  <si>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</si>
  <si>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</si>
  <si>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</si>
  <si>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</si>
  <si>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</si>
  <si>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</si>
  <si>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</si>
  <si>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</si>
  <si>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</si>
  <si>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</si>
  <si>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</si>
  <si>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</si>
  <si>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</si>
  <si>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</si>
  <si>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</si>
  <si>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</si>
  <si>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</si>
  <si>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</si>
  <si>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</si>
  <si>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</si>
  <si>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</si>
  <si>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</si>
  <si>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</si>
  <si>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</si>
  <si>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</si>
  <si>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</si>
  <si>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</si>
  <si>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</si>
  <si>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</si>
  <si>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</si>
  <si>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</si>
  <si>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</si>
  <si>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</si>
  <si>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</si>
  <si>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</si>
  <si>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</si>
  <si>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</si>
  <si>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</si>
  <si>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</si>
  <si>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</si>
  <si>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</si>
  <si>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</si>
  <si>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</si>
  <si>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</si>
  <si>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</si>
  <si>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</si>
  <si>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</si>
  <si>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</si>
  <si>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</si>
  <si>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</si>
  <si>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</si>
  <si>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</si>
  <si>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</si>
  <si>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</si>
  <si>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</si>
  <si>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</si>
  <si>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</si>
  <si>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</si>
  <si>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</si>
  <si>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</si>
  <si>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</si>
  <si>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</si>
  <si>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</si>
  <si>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</si>
  <si>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</si>
  <si>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</si>
  <si>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</si>
  <si>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</si>
  <si>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</si>
  <si>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</si>
  <si>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</si>
  <si>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</si>
  <si>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</si>
  <si>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</si>
  <si>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</si>
  <si>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</si>
  <si>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</si>
  <si>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</si>
  <si>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</si>
  <si>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</si>
  <si>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</si>
  <si>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</si>
  <si>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</si>
  <si>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</si>
  <si>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</si>
  <si>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</si>
  <si>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</si>
  <si>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</si>
  <si>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</si>
  <si>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</si>
  <si>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</si>
  <si>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</si>
  <si>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</si>
  <si>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</si>
  <si>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</si>
  <si>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</si>
  <si>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</si>
  <si>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</si>
  <si>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</si>
  <si>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</si>
  <si>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</si>
  <si>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</si>
  <si>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</si>
  <si>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</si>
  <si>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</si>
  <si>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</si>
  <si>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</si>
  <si>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</si>
  <si>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</si>
  <si>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</si>
  <si>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</si>
  <si>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</si>
  <si>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</si>
  <si>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</si>
  <si>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</si>
  <si>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</si>
  <si>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</si>
  <si>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</si>
  <si>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</si>
  <si>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</si>
  <si>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</si>
  <si>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</si>
  <si>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</si>
  <si>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</si>
  <si>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</si>
  <si>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</si>
  <si>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</si>
  <si>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</si>
  <si>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</si>
  <si>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</si>
  <si>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</si>
  <si>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</si>
  <si>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</si>
  <si>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</si>
  <si>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</si>
  <si>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</si>
  <si>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</si>
  <si>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</si>
  <si>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</si>
  <si>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</si>
  <si>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</si>
  <si>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</si>
  <si>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</si>
  <si>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</si>
  <si>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</si>
  <si>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</si>
  <si>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</si>
  <si>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</si>
  <si>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</si>
  <si>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</si>
  <si>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</si>
  <si>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</si>
  <si>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</si>
  <si>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</si>
  <si>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</si>
  <si>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</si>
  <si>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</si>
  <si>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</si>
  <si>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</si>
  <si>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</si>
  <si>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</si>
  <si>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</si>
  <si>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</si>
  <si>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</si>
  <si>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</si>
  <si>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</si>
  <si>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</si>
  <si>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2017-18 TOTAL PROGRAM AFTER BUDGET STABILIZATION FACTOR</t>
  </si>
  <si>
    <t>2018-19 ESTIMATED FUNDED PUPIL COUNTS</t>
  </si>
  <si>
    <t xml:space="preserve">2018-19 ESTIMATED FULLY FUNDED TOTAL PROGRAM </t>
  </si>
  <si>
    <t>Estimated Change - 2017-18 and 2018-19</t>
  </si>
  <si>
    <t>2018-19 ESTIMATED BUDGET STABILIZATION FACTOR</t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</si>
  <si>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</si>
  <si>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</si>
  <si>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</si>
  <si>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</si>
  <si>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Extra ASCENT slots</t>
  </si>
  <si>
    <t>22-54-104(5)(g)(I)(H)</t>
  </si>
  <si>
    <t>2017-18  -  per Supplemental Request (subject to Legislative Approval)</t>
  </si>
  <si>
    <t>2017-18 ACTUAL FUNDED PUPIL COUNTS</t>
  </si>
  <si>
    <t xml:space="preserve">2017-18 ACTUAL FULLY FUNDED TOTAL PROGRAM </t>
  </si>
  <si>
    <t>2017-18 BUDGET STABILIZATION FACTOR WITH SUPPLEMENTAL</t>
  </si>
  <si>
    <t>2017-18 PER PUPIL FUNDING AFTER BUDGET STABILIZATION FACTOR</t>
  </si>
  <si>
    <t>2018-19  - Governor's Budget Request -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</si>
</sst>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88BC9"/>
        <bgColor indexed="64"/>
      </patternFill>
    </fill>
    <fill>
      <patternFill patternType="solid">
        <fgColor rgb="FFFFC84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3">
    <xf numFmtId="0" fontId="0" fillId="0" borderId="0" xfId="0"/>
    <xf numFmtId="164" fontId="0" fillId="0" borderId="0" xfId="1" applyNumberFormat="1" applyFont="1"/>
    <xf numFmtId="164" fontId="1" fillId="2" borderId="2" xfId="1" applyNumberFormat="1" applyFont="1" applyFill="1" applyBorder="1" applyAlignment="1">
      <alignment horizontal="center" wrapText="1"/>
    </xf>
    <xf numFmtId="164" fontId="1" fillId="0" borderId="2" xfId="1" applyNumberFormat="1" applyFont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1" fillId="2" borderId="2" xfId="1" quotePrefix="1" applyNumberFormat="1" applyFont="1" applyFill="1" applyBorder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1" fillId="2" borderId="2" xfId="1" applyNumberFormat="1" applyFont="1" applyFill="1" applyBorder="1" applyAlignment="1">
      <alignment horizontal="center" wrapText="1"/>
    </xf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38" fontId="1" fillId="3" borderId="2" xfId="0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9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12.85546875" style="9" customWidth="1"/>
    <col min="2" max="2" width="22.28515625" style="9" bestFit="1" customWidth="1"/>
    <col min="3" max="3" width="16.7109375" style="1" bestFit="1" customWidth="1"/>
    <col min="4" max="5" width="16.42578125" style="9" customWidth="1"/>
    <col min="6" max="7" width="16.140625" style="9" customWidth="1"/>
    <col min="8" max="8" width="16.7109375" style="9" bestFit="1" customWidth="1"/>
    <col min="9" max="9" width="17.140625" style="9" bestFit="1" customWidth="1"/>
    <col min="10" max="10" width="16.28515625" style="9" customWidth="1"/>
    <col min="11" max="11" width="16.28515625" style="19" customWidth="1"/>
    <col min="12" max="12" width="16.140625" style="1" customWidth="1"/>
    <col min="13" max="13" width="16.85546875" style="9" bestFit="1" customWidth="1"/>
    <col min="14" max="14" width="18.7109375" style="9" bestFit="1" customWidth="1"/>
    <col min="15" max="15" width="18.85546875" style="9" bestFit="1" customWidth="1"/>
    <col min="16" max="16" width="18.5703125" style="9" bestFit="1" customWidth="1"/>
    <col min="17" max="17" width="17.5703125" style="9" bestFit="1" customWidth="1"/>
    <col min="18" max="18" width="16.85546875" style="9" bestFit="1" customWidth="1"/>
    <col min="19" max="19" width="19" style="9" bestFit="1" customWidth="1"/>
    <col min="20" max="20" width="16.140625" style="19" customWidth="1"/>
    <col min="21" max="21" width="13" style="1" customWidth="1"/>
    <col min="22" max="23" width="15.28515625" style="9" bestFit="1" customWidth="1"/>
    <col min="24" max="24" width="16" style="9" customWidth="1"/>
    <col min="25" max="25" width="15" style="9" customWidth="1"/>
    <col min="26" max="26" width="16.42578125" style="9" bestFit="1" customWidth="1"/>
    <col min="27" max="27" width="17.140625" style="9" bestFit="1" customWidth="1"/>
    <col min="28" max="28" width="16.42578125" style="9" bestFit="1" customWidth="1"/>
    <col min="29" max="29" width="17.140625" style="19" bestFit="1" customWidth="1"/>
    <col min="30" max="16384" width="9.140625" style="9"/>
  </cols>
  <sheetData>
    <row r="1" spans="1:34" ht="84.75" customHeight="1" x14ac:dyDescent="0.4">
      <c r="A1" s="7"/>
      <c r="B1" s="7"/>
      <c r="C1" s="30" t="s">
        <v>248</v>
      </c>
      <c r="D1" s="30"/>
      <c r="E1" s="30"/>
      <c r="F1" s="30"/>
      <c r="G1" s="30"/>
      <c r="H1" s="30"/>
      <c r="I1" s="30"/>
      <c r="J1" s="30"/>
      <c r="K1" s="30"/>
      <c r="L1" s="31" t="s">
        <v>253</v>
      </c>
      <c r="M1" s="31"/>
      <c r="N1" s="31"/>
      <c r="O1" s="31"/>
      <c r="P1" s="31"/>
      <c r="Q1" s="31"/>
      <c r="R1" s="31"/>
      <c r="S1" s="31"/>
      <c r="T1" s="31"/>
      <c r="U1" s="32" t="s">
        <v>240</v>
      </c>
      <c r="V1" s="32"/>
      <c r="W1" s="32"/>
      <c r="X1" s="32"/>
      <c r="Y1" s="32"/>
      <c r="Z1" s="32"/>
      <c r="AA1" s="32"/>
      <c r="AB1" s="32"/>
      <c r="AC1" s="32"/>
      <c r="AD1" s="8"/>
      <c r="AE1" s="8"/>
      <c r="AF1" s="8"/>
      <c r="AG1" s="8"/>
      <c r="AH1" s="8"/>
    </row>
    <row r="2" spans="1:34" s="13" customFormat="1" ht="75" customHeight="1" x14ac:dyDescent="0.25">
      <c r="A2" s="10" t="s">
        <v>0</v>
      </c>
      <c r="B2" s="10" t="s">
        <v>1</v>
      </c>
      <c r="C2" s="27" t="s">
        <v>249</v>
      </c>
      <c r="D2" s="27" t="s">
        <v>250</v>
      </c>
      <c r="E2" s="27" t="s">
        <v>251</v>
      </c>
      <c r="F2" s="27" t="s">
        <v>237</v>
      </c>
      <c r="G2" s="27" t="s">
        <v>2</v>
      </c>
      <c r="H2" s="27" t="s">
        <v>3</v>
      </c>
      <c r="I2" s="27" t="s">
        <v>4</v>
      </c>
      <c r="J2" s="27" t="s">
        <v>5</v>
      </c>
      <c r="K2" s="27" t="s">
        <v>252</v>
      </c>
      <c r="L2" s="2" t="s">
        <v>238</v>
      </c>
      <c r="M2" s="11" t="s">
        <v>239</v>
      </c>
      <c r="N2" s="11" t="s">
        <v>241</v>
      </c>
      <c r="O2" s="11" t="s">
        <v>242</v>
      </c>
      <c r="P2" s="11" t="s">
        <v>2</v>
      </c>
      <c r="Q2" s="11" t="s">
        <v>3</v>
      </c>
      <c r="R2" s="11" t="s">
        <v>4</v>
      </c>
      <c r="S2" s="11" t="s">
        <v>5</v>
      </c>
      <c r="T2" s="20" t="s">
        <v>243</v>
      </c>
      <c r="U2" s="3" t="s">
        <v>6</v>
      </c>
      <c r="V2" s="12" t="s">
        <v>7</v>
      </c>
      <c r="W2" s="12" t="s">
        <v>244</v>
      </c>
      <c r="X2" s="12" t="s">
        <v>245</v>
      </c>
      <c r="Y2" s="10" t="s">
        <v>8</v>
      </c>
      <c r="Z2" s="10" t="s">
        <v>9</v>
      </c>
      <c r="AA2" s="10" t="s">
        <v>10</v>
      </c>
      <c r="AB2" s="10" t="s">
        <v>11</v>
      </c>
      <c r="AC2" s="22" t="s">
        <v>12</v>
      </c>
    </row>
    <row r="3" spans="1:34" s="15" customFormat="1" x14ac:dyDescent="0.25">
      <c r="A3" s="10"/>
      <c r="B3" s="10"/>
      <c r="C3" s="27"/>
      <c r="D3" s="27" t="s">
        <v>236</v>
      </c>
      <c r="E3" s="27"/>
      <c r="F3" s="27" t="s">
        <v>13</v>
      </c>
      <c r="G3" s="27"/>
      <c r="H3" s="27"/>
      <c r="I3" s="27"/>
      <c r="J3" s="27"/>
      <c r="K3" s="27"/>
      <c r="L3" s="4"/>
      <c r="M3" s="14" t="s">
        <v>236</v>
      </c>
      <c r="N3" s="11"/>
      <c r="O3" s="11" t="s">
        <v>13</v>
      </c>
      <c r="P3" s="11"/>
      <c r="Q3" s="11"/>
      <c r="R3" s="11"/>
      <c r="S3" s="11"/>
      <c r="T3" s="20"/>
      <c r="U3" s="5" t="s">
        <v>14</v>
      </c>
      <c r="V3" s="12" t="s">
        <v>15</v>
      </c>
      <c r="W3" s="12" t="s">
        <v>16</v>
      </c>
      <c r="X3" s="12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22" t="s">
        <v>22</v>
      </c>
    </row>
    <row r="4" spans="1:34" x14ac:dyDescent="0.25">
      <c r="A4" s="9" t="s">
        <v>23</v>
      </c>
      <c r="B4" s="9" t="s">
        <v>24</v>
      </c>
      <c r="C4" s="1">
        <v>8463.2999999999993</v>
      </c>
      <c r="D4" s="9">
        <v>72480084.909999996</v>
      </c>
      <c r="E4" s="9">
        <v>-8002525.6768173194</v>
      </c>
      <c r="F4" s="9">
        <f>ROUND(D4+E4,2)</f>
        <v>64477559.229999997</v>
      </c>
      <c r="G4" s="9">
        <v>17413885.93</v>
      </c>
      <c r="H4" s="9">
        <v>1090385.53</v>
      </c>
      <c r="I4" s="9">
        <f>ROUND(F4-G4-H4,0)</f>
        <v>45973288</v>
      </c>
      <c r="J4" s="9">
        <v>0</v>
      </c>
      <c r="K4" s="18">
        <v>7618.4855790237989</v>
      </c>
      <c r="L4" s="1">
        <v>8647.5</v>
      </c>
      <c r="M4" s="9">
        <v>76367068.329999998</v>
      </c>
      <c r="N4" s="9">
        <v>-7195773.842925394</v>
      </c>
      <c r="O4" s="9">
        <f>M4+N4</f>
        <v>69171294.487074599</v>
      </c>
      <c r="P4" s="9">
        <v>18299498.170000002</v>
      </c>
      <c r="Q4" s="9">
        <v>1123097.1000000001</v>
      </c>
      <c r="R4" s="9">
        <f>O4-P4-Q4</f>
        <v>49748699.217074595</v>
      </c>
      <c r="S4" s="9">
        <v>0</v>
      </c>
      <c r="T4" s="18">
        <f>O4/L4</f>
        <v>7998.9932913645098</v>
      </c>
      <c r="U4" s="1">
        <f t="shared" ref="U4:AC32" si="0">L4-C4</f>
        <v>184.20000000000073</v>
      </c>
      <c r="V4" s="9">
        <f t="shared" si="0"/>
        <v>3886983.4200000018</v>
      </c>
      <c r="W4" s="9">
        <f t="shared" si="0"/>
        <v>806751.8338919254</v>
      </c>
      <c r="X4" s="9">
        <f t="shared" si="0"/>
        <v>4693735.2570746019</v>
      </c>
      <c r="Y4" s="9">
        <f t="shared" si="0"/>
        <v>885612.24000000209</v>
      </c>
      <c r="Z4" s="9">
        <f t="shared" si="0"/>
        <v>32711.570000000065</v>
      </c>
      <c r="AA4" s="9">
        <f t="shared" si="0"/>
        <v>3775411.2170745954</v>
      </c>
      <c r="AB4" s="9">
        <f t="shared" si="0"/>
        <v>0</v>
      </c>
      <c r="AC4" s="18">
        <f t="shared" si="0"/>
        <v>380.5077123407109</v>
      </c>
    </row>
    <row r="5" spans="1:34" x14ac:dyDescent="0.25">
      <c r="A5" s="9" t="s">
        <v>23</v>
      </c>
      <c r="B5" s="9" t="s">
        <v>25</v>
      </c>
      <c r="C5" s="1">
        <v>41916</v>
      </c>
      <c r="D5" s="9">
        <v>353421544.51999998</v>
      </c>
      <c r="E5" s="9">
        <v>-39021270.301678725</v>
      </c>
      <c r="F5" s="9">
        <f t="shared" ref="F5:F68" si="1">ROUND(D5+E5,2)</f>
        <v>314400274.22000003</v>
      </c>
      <c r="G5" s="9">
        <v>67132126.189999998</v>
      </c>
      <c r="H5" s="9">
        <v>5021864.82</v>
      </c>
      <c r="I5" s="9">
        <f t="shared" ref="I5:I68" si="2">ROUND(F5-G5-H5,2)</f>
        <v>242246283.21000001</v>
      </c>
      <c r="J5" s="9">
        <v>0</v>
      </c>
      <c r="K5" s="18">
        <v>7500.7187423026235</v>
      </c>
      <c r="L5" s="1">
        <v>41891.9</v>
      </c>
      <c r="M5" s="9">
        <v>364112047.09000003</v>
      </c>
      <c r="N5" s="9">
        <v>-34308871.633284569</v>
      </c>
      <c r="O5" s="9">
        <f t="shared" ref="O5:O68" si="3">M5+N5</f>
        <v>329803175.45671546</v>
      </c>
      <c r="P5" s="9">
        <v>69418416.549999997</v>
      </c>
      <c r="Q5" s="9">
        <v>5172520.76</v>
      </c>
      <c r="R5" s="9">
        <f t="shared" ref="R5:R68" si="4">O5-P5-Q5</f>
        <v>255212238.14671546</v>
      </c>
      <c r="S5" s="9">
        <v>0</v>
      </c>
      <c r="T5" s="18">
        <f t="shared" ref="T5:T68" si="5">O5/L5</f>
        <v>7872.7194387629934</v>
      </c>
      <c r="U5" s="1">
        <f t="shared" si="0"/>
        <v>-24.099999999998545</v>
      </c>
      <c r="V5" s="9">
        <f t="shared" si="0"/>
        <v>10690502.570000052</v>
      </c>
      <c r="W5" s="9">
        <f t="shared" si="0"/>
        <v>4712398.6683941558</v>
      </c>
      <c r="X5" s="9">
        <f t="shared" si="0"/>
        <v>15402901.236715436</v>
      </c>
      <c r="Y5" s="9">
        <f t="shared" si="0"/>
        <v>2286290.3599999994</v>
      </c>
      <c r="Z5" s="9">
        <f t="shared" si="0"/>
        <v>150655.93999999948</v>
      </c>
      <c r="AA5" s="9">
        <f t="shared" si="0"/>
        <v>12965954.936715454</v>
      </c>
      <c r="AB5" s="9">
        <f t="shared" si="0"/>
        <v>0</v>
      </c>
      <c r="AC5" s="18">
        <f t="shared" si="0"/>
        <v>372.00069646036991</v>
      </c>
      <c r="AD5" s="9" t="s">
        <v>235</v>
      </c>
    </row>
    <row r="6" spans="1:34" x14ac:dyDescent="0.25">
      <c r="A6" s="9" t="s">
        <v>23</v>
      </c>
      <c r="B6" s="9" t="s">
        <v>26</v>
      </c>
      <c r="C6" s="1">
        <v>8047.2000000000007</v>
      </c>
      <c r="D6" s="9">
        <v>72479846.149999991</v>
      </c>
      <c r="E6" s="9">
        <v>-8002499.3153273594</v>
      </c>
      <c r="F6" s="9">
        <f t="shared" si="1"/>
        <v>64477346.829999998</v>
      </c>
      <c r="G6" s="9">
        <v>17916076.420000002</v>
      </c>
      <c r="H6" s="9">
        <v>1476755.35</v>
      </c>
      <c r="I6" s="9">
        <f t="shared" si="2"/>
        <v>45084515.060000002</v>
      </c>
      <c r="J6" s="9">
        <v>0</v>
      </c>
      <c r="K6" s="18">
        <v>8012.3914656702518</v>
      </c>
      <c r="L6" s="1">
        <v>8008.7</v>
      </c>
      <c r="M6" s="9">
        <v>74254521.960000008</v>
      </c>
      <c r="N6" s="9">
        <v>-6996716.759242096</v>
      </c>
      <c r="O6" s="9">
        <f t="shared" si="3"/>
        <v>67257805.200757906</v>
      </c>
      <c r="P6" s="9">
        <v>18694032.739999998</v>
      </c>
      <c r="Q6" s="9">
        <v>1521058.01</v>
      </c>
      <c r="R6" s="9">
        <f t="shared" si="4"/>
        <v>47042714.450757913</v>
      </c>
      <c r="S6" s="9">
        <v>0</v>
      </c>
      <c r="T6" s="18">
        <f t="shared" si="5"/>
        <v>8398.0927242571088</v>
      </c>
      <c r="U6" s="1">
        <f t="shared" si="0"/>
        <v>-38.500000000000909</v>
      </c>
      <c r="V6" s="9">
        <f t="shared" si="0"/>
        <v>1774675.8100000173</v>
      </c>
      <c r="W6" s="9">
        <f t="shared" si="0"/>
        <v>1005782.5560852634</v>
      </c>
      <c r="X6" s="9">
        <f t="shared" si="0"/>
        <v>2780458.3707579076</v>
      </c>
      <c r="Y6" s="9">
        <f t="shared" si="0"/>
        <v>777956.31999999657</v>
      </c>
      <c r="Z6" s="9">
        <f t="shared" si="0"/>
        <v>44302.659999999916</v>
      </c>
      <c r="AA6" s="9">
        <f t="shared" si="0"/>
        <v>1958199.3907579109</v>
      </c>
      <c r="AB6" s="9">
        <f t="shared" si="0"/>
        <v>0</v>
      </c>
      <c r="AC6" s="18">
        <f t="shared" si="0"/>
        <v>385.70125858685697</v>
      </c>
    </row>
    <row r="7" spans="1:34" x14ac:dyDescent="0.25">
      <c r="A7" s="9" t="s">
        <v>23</v>
      </c>
      <c r="B7" s="9" t="s">
        <v>27</v>
      </c>
      <c r="C7" s="1">
        <v>17805.899999999998</v>
      </c>
      <c r="D7" s="9">
        <v>147977295.91</v>
      </c>
      <c r="E7" s="9">
        <v>-16338172.224497322</v>
      </c>
      <c r="F7" s="9">
        <f t="shared" si="1"/>
        <v>131639123.69</v>
      </c>
      <c r="G7" s="9">
        <v>30850450.079999998</v>
      </c>
      <c r="H7" s="9">
        <v>2572538.9500000002</v>
      </c>
      <c r="I7" s="9">
        <f t="shared" si="2"/>
        <v>98216134.659999996</v>
      </c>
      <c r="J7" s="9">
        <v>0</v>
      </c>
      <c r="K7" s="18">
        <v>7393.0024296758656</v>
      </c>
      <c r="L7" s="1">
        <v>18315.099999999999</v>
      </c>
      <c r="M7" s="9">
        <v>156963099.75</v>
      </c>
      <c r="N7" s="9">
        <v>-14790026.541346733</v>
      </c>
      <c r="O7" s="9">
        <f t="shared" si="3"/>
        <v>142173073.20865327</v>
      </c>
      <c r="P7" s="9">
        <v>32016265.109999999</v>
      </c>
      <c r="Q7" s="9">
        <v>2649715.12</v>
      </c>
      <c r="R7" s="9">
        <f t="shared" si="4"/>
        <v>107507092.97865327</v>
      </c>
      <c r="S7" s="9">
        <v>0</v>
      </c>
      <c r="T7" s="18">
        <f t="shared" si="5"/>
        <v>7762.615175928785</v>
      </c>
      <c r="U7" s="1">
        <f t="shared" si="0"/>
        <v>509.20000000000073</v>
      </c>
      <c r="V7" s="9">
        <f t="shared" si="0"/>
        <v>8985803.8400000036</v>
      </c>
      <c r="W7" s="9">
        <f t="shared" si="0"/>
        <v>1548145.6831505895</v>
      </c>
      <c r="X7" s="9">
        <f t="shared" si="0"/>
        <v>10533949.518653274</v>
      </c>
      <c r="Y7" s="9">
        <f t="shared" si="0"/>
        <v>1165815.0300000012</v>
      </c>
      <c r="Z7" s="9">
        <f t="shared" si="0"/>
        <v>77176.169999999925</v>
      </c>
      <c r="AA7" s="9">
        <f t="shared" si="0"/>
        <v>9290958.3186532706</v>
      </c>
      <c r="AB7" s="9">
        <f t="shared" si="0"/>
        <v>0</v>
      </c>
      <c r="AC7" s="18">
        <f t="shared" si="0"/>
        <v>369.61274625291935</v>
      </c>
    </row>
    <row r="8" spans="1:34" x14ac:dyDescent="0.25">
      <c r="A8" s="9" t="s">
        <v>23</v>
      </c>
      <c r="B8" s="9" t="s">
        <v>28</v>
      </c>
      <c r="C8" s="1">
        <v>1047.4000000000001</v>
      </c>
      <c r="D8" s="9">
        <v>9359432.0099999998</v>
      </c>
      <c r="E8" s="9">
        <v>-1033374.8239044514</v>
      </c>
      <c r="F8" s="9">
        <f t="shared" si="1"/>
        <v>8326057.1900000004</v>
      </c>
      <c r="G8" s="9">
        <v>3385894.74</v>
      </c>
      <c r="H8" s="9">
        <v>306777.69</v>
      </c>
      <c r="I8" s="9">
        <f t="shared" si="2"/>
        <v>4633384.76</v>
      </c>
      <c r="J8" s="9">
        <v>0</v>
      </c>
      <c r="K8" s="18">
        <v>7949.2584324754725</v>
      </c>
      <c r="L8" s="1">
        <v>1048.3</v>
      </c>
      <c r="M8" s="9">
        <v>9657605.1199999992</v>
      </c>
      <c r="N8" s="9">
        <v>-909998.8231510832</v>
      </c>
      <c r="O8" s="9">
        <f t="shared" si="3"/>
        <v>8747606.2968489155</v>
      </c>
      <c r="P8" s="9">
        <v>4183987.35</v>
      </c>
      <c r="Q8" s="9">
        <v>315981.02</v>
      </c>
      <c r="R8" s="9">
        <f t="shared" si="4"/>
        <v>4247637.9268489163</v>
      </c>
      <c r="S8" s="9">
        <v>0</v>
      </c>
      <c r="T8" s="18">
        <f t="shared" si="5"/>
        <v>8344.563862299834</v>
      </c>
      <c r="U8" s="1">
        <f t="shared" si="0"/>
        <v>0.89999999999986358</v>
      </c>
      <c r="V8" s="9">
        <f t="shared" si="0"/>
        <v>298173.1099999994</v>
      </c>
      <c r="W8" s="9">
        <f t="shared" si="0"/>
        <v>123376.00075336825</v>
      </c>
      <c r="X8" s="9">
        <f t="shared" si="0"/>
        <v>421549.10684891511</v>
      </c>
      <c r="Y8" s="9">
        <f t="shared" si="0"/>
        <v>798092.60999999987</v>
      </c>
      <c r="Z8" s="9">
        <f t="shared" si="0"/>
        <v>9203.3300000000163</v>
      </c>
      <c r="AA8" s="9">
        <f t="shared" si="0"/>
        <v>-385746.83315108344</v>
      </c>
      <c r="AB8" s="9">
        <f t="shared" si="0"/>
        <v>0</v>
      </c>
      <c r="AC8" s="18">
        <f t="shared" si="0"/>
        <v>395.30542982436145</v>
      </c>
    </row>
    <row r="9" spans="1:34" x14ac:dyDescent="0.25">
      <c r="A9" s="9" t="s">
        <v>23</v>
      </c>
      <c r="B9" s="9" t="s">
        <v>29</v>
      </c>
      <c r="C9" s="1">
        <v>956.7</v>
      </c>
      <c r="D9" s="9">
        <v>8509792.379999999</v>
      </c>
      <c r="E9" s="9">
        <v>-939566.11819502292</v>
      </c>
      <c r="F9" s="9">
        <f t="shared" si="1"/>
        <v>7570226.2599999998</v>
      </c>
      <c r="G9" s="9">
        <v>2671536.2200000002</v>
      </c>
      <c r="H9" s="9">
        <v>222137.58</v>
      </c>
      <c r="I9" s="9">
        <f t="shared" si="2"/>
        <v>4676552.46</v>
      </c>
      <c r="J9" s="9">
        <v>0</v>
      </c>
      <c r="K9" s="18">
        <v>7912.8490773263875</v>
      </c>
      <c r="L9" s="1">
        <v>946.7</v>
      </c>
      <c r="M9" s="9">
        <v>8700649.2299999986</v>
      </c>
      <c r="N9" s="9">
        <v>-819828.56635480013</v>
      </c>
      <c r="O9" s="9">
        <f t="shared" si="3"/>
        <v>7880820.6636451986</v>
      </c>
      <c r="P9" s="9">
        <v>2750523.4</v>
      </c>
      <c r="Q9" s="9">
        <v>228801.71</v>
      </c>
      <c r="R9" s="9">
        <f t="shared" si="4"/>
        <v>4901495.5536451982</v>
      </c>
      <c r="S9" s="9">
        <v>0</v>
      </c>
      <c r="T9" s="18">
        <f t="shared" si="5"/>
        <v>8324.5174433772027</v>
      </c>
      <c r="U9" s="1">
        <f t="shared" si="0"/>
        <v>-10</v>
      </c>
      <c r="V9" s="9">
        <f t="shared" si="0"/>
        <v>190856.84999999963</v>
      </c>
      <c r="W9" s="9">
        <f t="shared" si="0"/>
        <v>119737.55184022279</v>
      </c>
      <c r="X9" s="9">
        <f t="shared" si="0"/>
        <v>310594.40364519879</v>
      </c>
      <c r="Y9" s="9">
        <f t="shared" si="0"/>
        <v>78987.179999999702</v>
      </c>
      <c r="Z9" s="9">
        <f t="shared" si="0"/>
        <v>6664.1300000000047</v>
      </c>
      <c r="AA9" s="9">
        <f t="shared" si="0"/>
        <v>224943.09364519827</v>
      </c>
      <c r="AB9" s="9">
        <f t="shared" si="0"/>
        <v>0</v>
      </c>
      <c r="AC9" s="18">
        <f t="shared" si="0"/>
        <v>411.66836605081517</v>
      </c>
    </row>
    <row r="10" spans="1:34" x14ac:dyDescent="0.25">
      <c r="A10" s="9" t="s">
        <v>23</v>
      </c>
      <c r="B10" s="9" t="s">
        <v>30</v>
      </c>
      <c r="C10" s="1">
        <v>10396.1</v>
      </c>
      <c r="D10" s="9">
        <v>94174472.569999993</v>
      </c>
      <c r="E10" s="9">
        <v>-10397802.869270304</v>
      </c>
      <c r="F10" s="9">
        <f t="shared" si="1"/>
        <v>83776669.700000003</v>
      </c>
      <c r="G10" s="9">
        <v>18622849.59</v>
      </c>
      <c r="H10" s="9">
        <v>1414237.48</v>
      </c>
      <c r="I10" s="9">
        <f t="shared" si="2"/>
        <v>63739582.630000003</v>
      </c>
      <c r="J10" s="9">
        <v>0</v>
      </c>
      <c r="K10" s="18">
        <v>8058.4671578317266</v>
      </c>
      <c r="L10" s="1">
        <v>10342.4</v>
      </c>
      <c r="M10" s="9">
        <v>96526656.769999996</v>
      </c>
      <c r="N10" s="9">
        <v>-9095333.9851825014</v>
      </c>
      <c r="O10" s="9">
        <f t="shared" si="3"/>
        <v>87431322.784817487</v>
      </c>
      <c r="P10" s="9">
        <v>19183304.050000001</v>
      </c>
      <c r="Q10" s="9">
        <v>1456664.6</v>
      </c>
      <c r="R10" s="9">
        <f t="shared" si="4"/>
        <v>66791354.134817488</v>
      </c>
      <c r="S10" s="9">
        <v>0</v>
      </c>
      <c r="T10" s="18">
        <f t="shared" si="5"/>
        <v>8453.6783323810232</v>
      </c>
      <c r="U10" s="1">
        <f t="shared" si="0"/>
        <v>-53.700000000000728</v>
      </c>
      <c r="V10" s="9">
        <f t="shared" si="0"/>
        <v>2352184.200000003</v>
      </c>
      <c r="W10" s="9">
        <f t="shared" si="0"/>
        <v>1302468.8840878028</v>
      </c>
      <c r="X10" s="9">
        <f t="shared" si="0"/>
        <v>3654653.084817484</v>
      </c>
      <c r="Y10" s="9">
        <f t="shared" si="0"/>
        <v>560454.46000000089</v>
      </c>
      <c r="Z10" s="9">
        <f t="shared" si="0"/>
        <v>42427.120000000112</v>
      </c>
      <c r="AA10" s="9">
        <f t="shared" si="0"/>
        <v>3051771.5048174858</v>
      </c>
      <c r="AB10" s="9">
        <f t="shared" si="0"/>
        <v>0</v>
      </c>
      <c r="AC10" s="18">
        <f t="shared" si="0"/>
        <v>395.21117454929663</v>
      </c>
    </row>
    <row r="11" spans="1:34" x14ac:dyDescent="0.25">
      <c r="A11" s="9" t="s">
        <v>31</v>
      </c>
      <c r="B11" s="9" t="s">
        <v>31</v>
      </c>
      <c r="C11" s="1">
        <v>2343.9</v>
      </c>
      <c r="D11" s="9">
        <v>19176430.338</v>
      </c>
      <c r="E11" s="9">
        <v>-2117269.5418348075</v>
      </c>
      <c r="F11" s="9">
        <f t="shared" si="1"/>
        <v>17059160.800000001</v>
      </c>
      <c r="G11" s="9">
        <v>3550253.52</v>
      </c>
      <c r="H11" s="9">
        <v>202856.26</v>
      </c>
      <c r="I11" s="9">
        <f t="shared" si="2"/>
        <v>13306051.02</v>
      </c>
      <c r="J11" s="9">
        <v>0</v>
      </c>
      <c r="K11" s="18">
        <v>7278.1060614650105</v>
      </c>
      <c r="L11" s="1">
        <v>2387.6</v>
      </c>
      <c r="M11" s="9">
        <v>20135538.09</v>
      </c>
      <c r="N11" s="9">
        <v>-1897293.9706830559</v>
      </c>
      <c r="O11" s="9">
        <f t="shared" si="3"/>
        <v>18238244.119316943</v>
      </c>
      <c r="P11" s="9">
        <v>3633818.58</v>
      </c>
      <c r="Q11" s="9">
        <v>208941.95</v>
      </c>
      <c r="R11" s="9">
        <f t="shared" si="4"/>
        <v>14395483.589316944</v>
      </c>
      <c r="S11" s="9">
        <v>0</v>
      </c>
      <c r="T11" s="18">
        <f t="shared" si="5"/>
        <v>7638.735181486406</v>
      </c>
      <c r="U11" s="1">
        <f t="shared" si="0"/>
        <v>43.699999999999818</v>
      </c>
      <c r="V11" s="9">
        <f t="shared" si="0"/>
        <v>959107.75200000033</v>
      </c>
      <c r="W11" s="9">
        <f t="shared" si="0"/>
        <v>219975.57115175156</v>
      </c>
      <c r="X11" s="9">
        <f t="shared" si="0"/>
        <v>1179083.3193169422</v>
      </c>
      <c r="Y11" s="9">
        <f t="shared" si="0"/>
        <v>83565.060000000056</v>
      </c>
      <c r="Z11" s="9">
        <f t="shared" si="0"/>
        <v>6085.6900000000023</v>
      </c>
      <c r="AA11" s="9">
        <f t="shared" si="0"/>
        <v>1089432.5693169441</v>
      </c>
      <c r="AB11" s="9">
        <f t="shared" si="0"/>
        <v>0</v>
      </c>
      <c r="AC11" s="18">
        <f t="shared" si="0"/>
        <v>360.62912002139547</v>
      </c>
    </row>
    <row r="12" spans="1:34" x14ac:dyDescent="0.25">
      <c r="A12" s="9" t="s">
        <v>31</v>
      </c>
      <c r="B12" s="9" t="s">
        <v>32</v>
      </c>
      <c r="C12" s="1">
        <v>297.39999999999998</v>
      </c>
      <c r="D12" s="9">
        <v>3377902.64</v>
      </c>
      <c r="E12" s="9">
        <v>-372954.20726886415</v>
      </c>
      <c r="F12" s="9">
        <f t="shared" si="1"/>
        <v>3004948.43</v>
      </c>
      <c r="G12" s="9">
        <v>1085169.1499999999</v>
      </c>
      <c r="H12" s="9">
        <v>85487.19</v>
      </c>
      <c r="I12" s="9">
        <f t="shared" si="2"/>
        <v>1834292.09</v>
      </c>
      <c r="J12" s="9">
        <v>0</v>
      </c>
      <c r="K12" s="18">
        <v>10104.058586991459</v>
      </c>
      <c r="L12" s="1">
        <v>295.2</v>
      </c>
      <c r="M12" s="9">
        <v>3467278.66</v>
      </c>
      <c r="N12" s="9">
        <v>-326708.27404225705</v>
      </c>
      <c r="O12" s="9">
        <f t="shared" si="3"/>
        <v>3140570.385957743</v>
      </c>
      <c r="P12" s="9">
        <v>1198413.1599999999</v>
      </c>
      <c r="Q12" s="9">
        <v>88051.81</v>
      </c>
      <c r="R12" s="9">
        <f t="shared" si="4"/>
        <v>1854105.4159577431</v>
      </c>
      <c r="S12" s="9">
        <v>0</v>
      </c>
      <c r="T12" s="18">
        <f t="shared" si="5"/>
        <v>10638.788570317558</v>
      </c>
      <c r="U12" s="1">
        <f t="shared" si="0"/>
        <v>-2.1999999999999886</v>
      </c>
      <c r="V12" s="9">
        <f t="shared" si="0"/>
        <v>89376.020000000019</v>
      </c>
      <c r="W12" s="9">
        <f t="shared" si="0"/>
        <v>46245.9332266071</v>
      </c>
      <c r="X12" s="9">
        <f t="shared" si="0"/>
        <v>135621.95595774287</v>
      </c>
      <c r="Y12" s="9">
        <f t="shared" si="0"/>
        <v>113244.01000000001</v>
      </c>
      <c r="Z12" s="9">
        <f t="shared" si="0"/>
        <v>2564.6199999999953</v>
      </c>
      <c r="AA12" s="9">
        <f t="shared" si="0"/>
        <v>19813.325957742985</v>
      </c>
      <c r="AB12" s="9">
        <f t="shared" si="0"/>
        <v>0</v>
      </c>
      <c r="AC12" s="18">
        <f t="shared" si="0"/>
        <v>534.72998332609859</v>
      </c>
    </row>
    <row r="13" spans="1:34" x14ac:dyDescent="0.25">
      <c r="A13" s="9" t="s">
        <v>33</v>
      </c>
      <c r="B13" s="9" t="s">
        <v>34</v>
      </c>
      <c r="C13" s="1">
        <v>2639.7000000000003</v>
      </c>
      <c r="D13" s="9">
        <v>23640416.710000001</v>
      </c>
      <c r="E13" s="9">
        <v>-2610138.2464900347</v>
      </c>
      <c r="F13" s="9">
        <f t="shared" si="1"/>
        <v>21030278.460000001</v>
      </c>
      <c r="G13" s="9">
        <v>12050042.890000001</v>
      </c>
      <c r="H13" s="9">
        <v>730458.57</v>
      </c>
      <c r="I13" s="9">
        <f t="shared" si="2"/>
        <v>8249777</v>
      </c>
      <c r="J13" s="9">
        <v>0</v>
      </c>
      <c r="K13" s="18">
        <v>7966.9161657898303</v>
      </c>
      <c r="L13" s="1">
        <v>2613.4</v>
      </c>
      <c r="M13" s="9">
        <v>24125294.650000002</v>
      </c>
      <c r="N13" s="9">
        <v>-2273233.3189113792</v>
      </c>
      <c r="O13" s="9">
        <f t="shared" si="3"/>
        <v>21852061.331088625</v>
      </c>
      <c r="P13" s="9">
        <v>12206458.140000001</v>
      </c>
      <c r="Q13" s="9">
        <v>752372.33</v>
      </c>
      <c r="R13" s="9">
        <f t="shared" si="4"/>
        <v>8893230.8610886242</v>
      </c>
      <c r="S13" s="9">
        <v>0</v>
      </c>
      <c r="T13" s="18">
        <f t="shared" si="5"/>
        <v>8361.5448576906037</v>
      </c>
      <c r="U13" s="1">
        <f t="shared" si="0"/>
        <v>-26.300000000000182</v>
      </c>
      <c r="V13" s="9">
        <f t="shared" si="0"/>
        <v>484877.94000000134</v>
      </c>
      <c r="W13" s="9">
        <f t="shared" si="0"/>
        <v>336904.92757865554</v>
      </c>
      <c r="X13" s="9">
        <f t="shared" si="0"/>
        <v>821782.871088624</v>
      </c>
      <c r="Y13" s="9">
        <f t="shared" si="0"/>
        <v>156415.25</v>
      </c>
      <c r="Z13" s="9">
        <f t="shared" si="0"/>
        <v>21913.760000000009</v>
      </c>
      <c r="AA13" s="9">
        <f t="shared" si="0"/>
        <v>643453.86108862422</v>
      </c>
      <c r="AB13" s="9">
        <f t="shared" si="0"/>
        <v>0</v>
      </c>
      <c r="AC13" s="18">
        <f t="shared" si="0"/>
        <v>394.62869190077345</v>
      </c>
    </row>
    <row r="14" spans="1:34" x14ac:dyDescent="0.25">
      <c r="A14" s="9" t="s">
        <v>33</v>
      </c>
      <c r="B14" s="9" t="s">
        <v>35</v>
      </c>
      <c r="C14" s="1">
        <v>1358.2</v>
      </c>
      <c r="D14" s="9">
        <v>13581365.049999999</v>
      </c>
      <c r="E14" s="9">
        <v>-1499518.4218369913</v>
      </c>
      <c r="F14" s="9">
        <f t="shared" si="1"/>
        <v>12081846.630000001</v>
      </c>
      <c r="G14" s="9">
        <v>4219439</v>
      </c>
      <c r="H14" s="9">
        <v>319537.69</v>
      </c>
      <c r="I14" s="9">
        <f t="shared" si="2"/>
        <v>7542869.9400000004</v>
      </c>
      <c r="J14" s="9">
        <v>0</v>
      </c>
      <c r="K14" s="18">
        <v>8895.4800200472291</v>
      </c>
      <c r="L14" s="1">
        <v>1324.3</v>
      </c>
      <c r="M14" s="9">
        <v>13707893.41</v>
      </c>
      <c r="N14" s="9">
        <v>-1291641.8424633713</v>
      </c>
      <c r="O14" s="9">
        <f t="shared" si="3"/>
        <v>12416251.56753663</v>
      </c>
      <c r="P14" s="9">
        <v>4259931.67</v>
      </c>
      <c r="Q14" s="9">
        <v>329123.82</v>
      </c>
      <c r="R14" s="9">
        <f t="shared" si="4"/>
        <v>7827196.0775366295</v>
      </c>
      <c r="S14" s="9">
        <v>0</v>
      </c>
      <c r="T14" s="18">
        <f t="shared" si="5"/>
        <v>9375.7091048377479</v>
      </c>
      <c r="U14" s="1">
        <f t="shared" si="0"/>
        <v>-33.900000000000091</v>
      </c>
      <c r="V14" s="9">
        <f t="shared" si="0"/>
        <v>126528.36000000127</v>
      </c>
      <c r="W14" s="9">
        <f t="shared" si="0"/>
        <v>207876.57937361998</v>
      </c>
      <c r="X14" s="9">
        <f t="shared" si="0"/>
        <v>334404.93753662892</v>
      </c>
      <c r="Y14" s="9">
        <f t="shared" si="0"/>
        <v>40492.669999999925</v>
      </c>
      <c r="Z14" s="9">
        <f t="shared" si="0"/>
        <v>9586.1300000000047</v>
      </c>
      <c r="AA14" s="9">
        <f t="shared" si="0"/>
        <v>284326.1375366291</v>
      </c>
      <c r="AB14" s="9">
        <f t="shared" si="0"/>
        <v>0</v>
      </c>
      <c r="AC14" s="18">
        <f t="shared" si="0"/>
        <v>480.22908479051875</v>
      </c>
    </row>
    <row r="15" spans="1:34" x14ac:dyDescent="0.25">
      <c r="A15" s="9" t="s">
        <v>33</v>
      </c>
      <c r="B15" s="9" t="s">
        <v>36</v>
      </c>
      <c r="C15" s="1">
        <v>52724.1</v>
      </c>
      <c r="D15" s="9">
        <v>452214334.69</v>
      </c>
      <c r="E15" s="9">
        <v>-49928981.58542715</v>
      </c>
      <c r="F15" s="9">
        <f t="shared" si="1"/>
        <v>402285353.10000002</v>
      </c>
      <c r="G15" s="9">
        <v>123524574.34999999</v>
      </c>
      <c r="H15" s="9">
        <v>9629918.5199999996</v>
      </c>
      <c r="I15" s="9">
        <f t="shared" si="2"/>
        <v>269130860.23000002</v>
      </c>
      <c r="J15" s="9">
        <v>0</v>
      </c>
      <c r="K15" s="18">
        <v>7630.0053387551943</v>
      </c>
      <c r="L15" s="1">
        <v>52761.4</v>
      </c>
      <c r="M15" s="9">
        <v>466586185.29000002</v>
      </c>
      <c r="N15" s="9">
        <v>-43964613.818508796</v>
      </c>
      <c r="O15" s="9">
        <f t="shared" si="3"/>
        <v>422621571.47149122</v>
      </c>
      <c r="P15" s="9">
        <v>125018869.54000001</v>
      </c>
      <c r="Q15" s="9">
        <v>9918816.0800000001</v>
      </c>
      <c r="R15" s="9">
        <f t="shared" si="4"/>
        <v>287683885.85149121</v>
      </c>
      <c r="S15" s="9">
        <v>0</v>
      </c>
      <c r="T15" s="18">
        <f t="shared" si="5"/>
        <v>8010.0522630463029</v>
      </c>
      <c r="U15" s="1">
        <f t="shared" si="0"/>
        <v>37.30000000000291</v>
      </c>
      <c r="V15" s="9">
        <f t="shared" si="0"/>
        <v>14371850.600000024</v>
      </c>
      <c r="W15" s="9">
        <f t="shared" si="0"/>
        <v>5964367.7669183537</v>
      </c>
      <c r="X15" s="9">
        <f t="shared" si="0"/>
        <v>20336218.371491194</v>
      </c>
      <c r="Y15" s="9">
        <f t="shared" si="0"/>
        <v>1494295.1900000125</v>
      </c>
      <c r="Z15" s="9">
        <f t="shared" si="0"/>
        <v>288897.56000000052</v>
      </c>
      <c r="AA15" s="9">
        <f t="shared" si="0"/>
        <v>18553025.621491194</v>
      </c>
      <c r="AB15" s="9">
        <f t="shared" si="0"/>
        <v>0</v>
      </c>
      <c r="AC15" s="18">
        <f t="shared" si="0"/>
        <v>380.04692429110855</v>
      </c>
    </row>
    <row r="16" spans="1:34" x14ac:dyDescent="0.25">
      <c r="A16" s="9" t="s">
        <v>33</v>
      </c>
      <c r="B16" s="9" t="s">
        <v>37</v>
      </c>
      <c r="C16" s="1">
        <v>14703.7</v>
      </c>
      <c r="D16" s="9">
        <v>121860174.67999999</v>
      </c>
      <c r="E16" s="9">
        <v>-13454581.048974432</v>
      </c>
      <c r="F16" s="9">
        <f t="shared" si="1"/>
        <v>108405593.63</v>
      </c>
      <c r="G16" s="9">
        <v>43036999.630000003</v>
      </c>
      <c r="H16" s="9">
        <v>3293479.58</v>
      </c>
      <c r="I16" s="9">
        <f t="shared" si="2"/>
        <v>62075114.420000002</v>
      </c>
      <c r="J16" s="9">
        <v>0</v>
      </c>
      <c r="K16" s="18">
        <v>7372.6710149025939</v>
      </c>
      <c r="L16" s="1">
        <v>14635.2</v>
      </c>
      <c r="M16" s="9">
        <v>125032789.33</v>
      </c>
      <c r="N16" s="9">
        <v>-11781356.737186342</v>
      </c>
      <c r="O16" s="9">
        <f t="shared" si="3"/>
        <v>113251432.59281366</v>
      </c>
      <c r="P16" s="9">
        <v>43657764.549999997</v>
      </c>
      <c r="Q16" s="9">
        <v>3392283.97</v>
      </c>
      <c r="R16" s="9">
        <f t="shared" si="4"/>
        <v>66201384.07281366</v>
      </c>
      <c r="S16" s="9">
        <v>0</v>
      </c>
      <c r="T16" s="18">
        <f t="shared" si="5"/>
        <v>7738.290736909209</v>
      </c>
      <c r="U16" s="1">
        <f t="shared" si="0"/>
        <v>-68.5</v>
      </c>
      <c r="V16" s="9">
        <f t="shared" si="0"/>
        <v>3172614.650000006</v>
      </c>
      <c r="W16" s="9">
        <f t="shared" si="0"/>
        <v>1673224.3117880896</v>
      </c>
      <c r="X16" s="9">
        <f t="shared" si="0"/>
        <v>4845838.9628136605</v>
      </c>
      <c r="Y16" s="9">
        <f t="shared" si="0"/>
        <v>620764.91999999434</v>
      </c>
      <c r="Z16" s="9">
        <f t="shared" si="0"/>
        <v>98804.39000000013</v>
      </c>
      <c r="AA16" s="9">
        <f t="shared" si="0"/>
        <v>4126269.6528136581</v>
      </c>
      <c r="AB16" s="9">
        <f t="shared" si="0"/>
        <v>0</v>
      </c>
      <c r="AC16" s="18">
        <f t="shared" si="0"/>
        <v>365.61972200661512</v>
      </c>
    </row>
    <row r="17" spans="1:29" x14ac:dyDescent="0.25">
      <c r="A17" s="9" t="s">
        <v>33</v>
      </c>
      <c r="B17" s="9" t="s">
        <v>38</v>
      </c>
      <c r="C17" s="1">
        <v>180.7</v>
      </c>
      <c r="D17" s="9">
        <v>2799302.1</v>
      </c>
      <c r="E17" s="9">
        <v>-309070.92562370794</v>
      </c>
      <c r="F17" s="9">
        <f t="shared" si="1"/>
        <v>2490231.17</v>
      </c>
      <c r="G17" s="9">
        <v>952117.5</v>
      </c>
      <c r="H17" s="9">
        <v>72736.73</v>
      </c>
      <c r="I17" s="9">
        <f t="shared" si="2"/>
        <v>1465376.94</v>
      </c>
      <c r="J17" s="9">
        <v>0</v>
      </c>
      <c r="K17" s="18">
        <v>13781.018299706615</v>
      </c>
      <c r="L17" s="1">
        <v>179</v>
      </c>
      <c r="M17" s="9">
        <v>2868240.9</v>
      </c>
      <c r="N17" s="9">
        <v>-270263.25999895547</v>
      </c>
      <c r="O17" s="9">
        <f t="shared" si="3"/>
        <v>2597977.6400010446</v>
      </c>
      <c r="P17" s="9">
        <v>951437.06</v>
      </c>
      <c r="Q17" s="9">
        <v>74918.83</v>
      </c>
      <c r="R17" s="9">
        <f t="shared" si="4"/>
        <v>1571621.7500010445</v>
      </c>
      <c r="S17" s="9">
        <v>0</v>
      </c>
      <c r="T17" s="18">
        <f t="shared" si="5"/>
        <v>14513.841564251647</v>
      </c>
      <c r="U17" s="1">
        <f t="shared" si="0"/>
        <v>-1.6999999999999886</v>
      </c>
      <c r="V17" s="9">
        <f t="shared" si="0"/>
        <v>68938.799999999814</v>
      </c>
      <c r="W17" s="9">
        <f t="shared" si="0"/>
        <v>38807.665624752466</v>
      </c>
      <c r="X17" s="9">
        <f t="shared" si="0"/>
        <v>107746.47000104468</v>
      </c>
      <c r="Y17" s="9">
        <f t="shared" si="0"/>
        <v>-680.43999999994412</v>
      </c>
      <c r="Z17" s="9">
        <f t="shared" si="0"/>
        <v>2182.1000000000058</v>
      </c>
      <c r="AA17" s="9">
        <f t="shared" si="0"/>
        <v>106244.81000104453</v>
      </c>
      <c r="AB17" s="9">
        <f t="shared" si="0"/>
        <v>0</v>
      </c>
      <c r="AC17" s="18">
        <f t="shared" si="0"/>
        <v>732.82326454503163</v>
      </c>
    </row>
    <row r="18" spans="1:29" x14ac:dyDescent="0.25">
      <c r="A18" s="9" t="s">
        <v>33</v>
      </c>
      <c r="B18" s="9" t="s">
        <v>39</v>
      </c>
      <c r="C18" s="1">
        <v>39916.5</v>
      </c>
      <c r="D18" s="9">
        <v>358052828.80000001</v>
      </c>
      <c r="E18" s="9">
        <v>-39532610.367206536</v>
      </c>
      <c r="F18" s="9">
        <f t="shared" si="1"/>
        <v>318520218.43000001</v>
      </c>
      <c r="G18" s="9">
        <v>66535183.670000002</v>
      </c>
      <c r="H18" s="9">
        <v>4744123.5599999996</v>
      </c>
      <c r="I18" s="9">
        <f t="shared" si="2"/>
        <v>247240911.19999999</v>
      </c>
      <c r="J18" s="9">
        <v>0</v>
      </c>
      <c r="K18" s="18">
        <v>7979.6592658442005</v>
      </c>
      <c r="L18" s="1">
        <v>39760.800000000003</v>
      </c>
      <c r="M18" s="9">
        <v>367863886.26999998</v>
      </c>
      <c r="N18" s="9">
        <v>-34662392.945869781</v>
      </c>
      <c r="O18" s="9">
        <f t="shared" si="3"/>
        <v>333201493.32413018</v>
      </c>
      <c r="P18" s="9">
        <v>68229138.010000005</v>
      </c>
      <c r="Q18" s="9">
        <v>4886447.2699999996</v>
      </c>
      <c r="R18" s="9">
        <f t="shared" si="4"/>
        <v>260085908.04413018</v>
      </c>
      <c r="S18" s="9">
        <v>0</v>
      </c>
      <c r="T18" s="18">
        <f t="shared" si="5"/>
        <v>8380.1506338939398</v>
      </c>
      <c r="U18" s="1">
        <f t="shared" si="0"/>
        <v>-155.69999999999709</v>
      </c>
      <c r="V18" s="9">
        <f t="shared" si="0"/>
        <v>9811057.469999969</v>
      </c>
      <c r="W18" s="9">
        <f t="shared" si="0"/>
        <v>4870217.4213367552</v>
      </c>
      <c r="X18" s="9">
        <f t="shared" si="0"/>
        <v>14681274.89413017</v>
      </c>
      <c r="Y18" s="9">
        <f t="shared" si="0"/>
        <v>1693954.3400000036</v>
      </c>
      <c r="Z18" s="9">
        <f t="shared" si="0"/>
        <v>142323.70999999996</v>
      </c>
      <c r="AA18" s="9">
        <f t="shared" si="0"/>
        <v>12844996.844130188</v>
      </c>
      <c r="AB18" s="9">
        <f t="shared" si="0"/>
        <v>0</v>
      </c>
      <c r="AC18" s="18">
        <f t="shared" si="0"/>
        <v>400.49136804973932</v>
      </c>
    </row>
    <row r="19" spans="1:29" x14ac:dyDescent="0.25">
      <c r="A19" s="9" t="s">
        <v>33</v>
      </c>
      <c r="B19" s="9" t="s">
        <v>40</v>
      </c>
      <c r="C19" s="1">
        <v>2717.6</v>
      </c>
      <c r="D19" s="9">
        <v>22686944.370000001</v>
      </c>
      <c r="E19" s="9">
        <v>-2504865.3719830629</v>
      </c>
      <c r="F19" s="9">
        <f t="shared" si="1"/>
        <v>20182079</v>
      </c>
      <c r="G19" s="9">
        <v>1567018.02</v>
      </c>
      <c r="H19" s="9">
        <v>105445.85</v>
      </c>
      <c r="I19" s="9">
        <f t="shared" si="2"/>
        <v>18509615.129999999</v>
      </c>
      <c r="J19" s="9">
        <v>0</v>
      </c>
      <c r="K19" s="18">
        <v>7426.4312389777951</v>
      </c>
      <c r="L19" s="1">
        <v>2759.3</v>
      </c>
      <c r="M19" s="9">
        <v>23750175.02</v>
      </c>
      <c r="N19" s="9">
        <v>-2237887.2452627523</v>
      </c>
      <c r="O19" s="9">
        <f t="shared" si="3"/>
        <v>21512287.774737246</v>
      </c>
      <c r="P19" s="9">
        <v>1597480.05</v>
      </c>
      <c r="Q19" s="9">
        <v>108609.23</v>
      </c>
      <c r="R19" s="9">
        <f t="shared" si="4"/>
        <v>19806198.494737245</v>
      </c>
      <c r="S19" s="9">
        <v>0</v>
      </c>
      <c r="T19" s="18">
        <f t="shared" si="5"/>
        <v>7796.284483288242</v>
      </c>
      <c r="U19" s="1">
        <f t="shared" si="0"/>
        <v>41.700000000000273</v>
      </c>
      <c r="V19" s="9">
        <f t="shared" si="0"/>
        <v>1063230.6499999985</v>
      </c>
      <c r="W19" s="9">
        <f t="shared" si="0"/>
        <v>266978.12672031065</v>
      </c>
      <c r="X19" s="9">
        <f t="shared" si="0"/>
        <v>1330208.7747372463</v>
      </c>
      <c r="Y19" s="9">
        <f t="shared" si="0"/>
        <v>30462.030000000028</v>
      </c>
      <c r="Z19" s="9">
        <f t="shared" si="0"/>
        <v>3163.3799999999901</v>
      </c>
      <c r="AA19" s="9">
        <f t="shared" si="0"/>
        <v>1296583.3647372462</v>
      </c>
      <c r="AB19" s="9">
        <f t="shared" si="0"/>
        <v>0</v>
      </c>
      <c r="AC19" s="18">
        <f t="shared" si="0"/>
        <v>369.85324431044683</v>
      </c>
    </row>
    <row r="20" spans="1:29" x14ac:dyDescent="0.25">
      <c r="A20" s="9" t="s">
        <v>41</v>
      </c>
      <c r="B20" s="9" t="s">
        <v>41</v>
      </c>
      <c r="C20" s="1">
        <v>1619.6</v>
      </c>
      <c r="D20" s="9">
        <v>14056814.35</v>
      </c>
      <c r="E20" s="9">
        <v>-1552012.775782621</v>
      </c>
      <c r="F20" s="9">
        <f t="shared" si="1"/>
        <v>12504801.57</v>
      </c>
      <c r="G20" s="9">
        <v>5984509.9199999999</v>
      </c>
      <c r="H20" s="9">
        <v>598004.75</v>
      </c>
      <c r="I20" s="9">
        <f t="shared" si="2"/>
        <v>5922286.9000000004</v>
      </c>
      <c r="J20" s="9">
        <v>0</v>
      </c>
      <c r="K20" s="18">
        <v>7720.9160971643951</v>
      </c>
      <c r="L20" s="1">
        <v>1687.8</v>
      </c>
      <c r="M20" s="9">
        <v>15053378.299999999</v>
      </c>
      <c r="N20" s="9">
        <v>-1418421.686043015</v>
      </c>
      <c r="O20" s="9">
        <f t="shared" si="3"/>
        <v>13634956.613956984</v>
      </c>
      <c r="P20" s="9">
        <v>6043969.1100000003</v>
      </c>
      <c r="Q20" s="9">
        <v>615944.89</v>
      </c>
      <c r="R20" s="9">
        <f t="shared" si="4"/>
        <v>6975042.6139569841</v>
      </c>
      <c r="S20" s="9">
        <v>0</v>
      </c>
      <c r="T20" s="18">
        <f t="shared" si="5"/>
        <v>8078.5381052002513</v>
      </c>
      <c r="U20" s="1">
        <f t="shared" si="0"/>
        <v>68.200000000000045</v>
      </c>
      <c r="V20" s="9">
        <f t="shared" si="0"/>
        <v>996563.94999999925</v>
      </c>
      <c r="W20" s="9">
        <f t="shared" si="0"/>
        <v>133591.08973960602</v>
      </c>
      <c r="X20" s="9">
        <f t="shared" si="0"/>
        <v>1130155.0439569838</v>
      </c>
      <c r="Y20" s="9">
        <f t="shared" si="0"/>
        <v>59459.19000000041</v>
      </c>
      <c r="Z20" s="9">
        <f t="shared" si="0"/>
        <v>17940.140000000014</v>
      </c>
      <c r="AA20" s="9">
        <f t="shared" si="0"/>
        <v>1052755.7139569838</v>
      </c>
      <c r="AB20" s="9">
        <f t="shared" si="0"/>
        <v>0</v>
      </c>
      <c r="AC20" s="18">
        <f t="shared" si="0"/>
        <v>357.6220080358562</v>
      </c>
    </row>
    <row r="21" spans="1:29" x14ac:dyDescent="0.25">
      <c r="A21" s="9" t="s">
        <v>42</v>
      </c>
      <c r="B21" s="9" t="s">
        <v>43</v>
      </c>
      <c r="C21" s="1">
        <v>142.80000000000001</v>
      </c>
      <c r="D21" s="9">
        <v>2144964.84</v>
      </c>
      <c r="E21" s="9">
        <v>-236825.55324382763</v>
      </c>
      <c r="F21" s="9">
        <f t="shared" si="1"/>
        <v>1908139.29</v>
      </c>
      <c r="G21" s="9">
        <v>535036.79</v>
      </c>
      <c r="H21" s="9">
        <v>60712.6</v>
      </c>
      <c r="I21" s="9">
        <f t="shared" si="2"/>
        <v>1312389.8999999999</v>
      </c>
      <c r="J21" s="9">
        <v>0</v>
      </c>
      <c r="K21" s="18">
        <v>13362.313669944275</v>
      </c>
      <c r="L21" s="1">
        <v>140.80000000000001</v>
      </c>
      <c r="M21" s="9">
        <v>2187432.4600000004</v>
      </c>
      <c r="N21" s="9">
        <v>-206113.31065920403</v>
      </c>
      <c r="O21" s="9">
        <f t="shared" si="3"/>
        <v>1981319.1493407963</v>
      </c>
      <c r="P21" s="9">
        <v>548427.62</v>
      </c>
      <c r="Q21" s="9">
        <v>62533.98</v>
      </c>
      <c r="R21" s="9">
        <f t="shared" si="4"/>
        <v>1370357.5493407962</v>
      </c>
      <c r="S21" s="9">
        <v>0</v>
      </c>
      <c r="T21" s="18">
        <f t="shared" si="5"/>
        <v>14071.868958386336</v>
      </c>
      <c r="U21" s="1">
        <f t="shared" si="0"/>
        <v>-2</v>
      </c>
      <c r="V21" s="9">
        <f t="shared" si="0"/>
        <v>42467.620000000577</v>
      </c>
      <c r="W21" s="9">
        <f t="shared" si="0"/>
        <v>30712.2425846236</v>
      </c>
      <c r="X21" s="9">
        <f t="shared" si="0"/>
        <v>73179.859340796247</v>
      </c>
      <c r="Y21" s="9">
        <f t="shared" si="0"/>
        <v>13390.829999999958</v>
      </c>
      <c r="Z21" s="9">
        <f t="shared" si="0"/>
        <v>1821.3800000000047</v>
      </c>
      <c r="AA21" s="9">
        <f t="shared" si="0"/>
        <v>57967.649340796284</v>
      </c>
      <c r="AB21" s="9">
        <f t="shared" si="0"/>
        <v>0</v>
      </c>
      <c r="AC21" s="18">
        <f t="shared" si="0"/>
        <v>709.55528844206128</v>
      </c>
    </row>
    <row r="22" spans="1:29" x14ac:dyDescent="0.25">
      <c r="A22" s="9" t="s">
        <v>42</v>
      </c>
      <c r="B22" s="9" t="s">
        <v>44</v>
      </c>
      <c r="C22" s="1">
        <v>50</v>
      </c>
      <c r="D22" s="9">
        <v>882104.29999999993</v>
      </c>
      <c r="E22" s="9">
        <v>-97393.129701025449</v>
      </c>
      <c r="F22" s="9">
        <f t="shared" si="1"/>
        <v>784711.17</v>
      </c>
      <c r="G22" s="9">
        <v>316764.7</v>
      </c>
      <c r="H22" s="9">
        <v>31032.26</v>
      </c>
      <c r="I22" s="9">
        <f t="shared" si="2"/>
        <v>436914.21</v>
      </c>
      <c r="J22" s="9">
        <v>0</v>
      </c>
      <c r="K22" s="18">
        <v>15694.216047273821</v>
      </c>
      <c r="L22" s="1">
        <v>50</v>
      </c>
      <c r="M22" s="9">
        <v>906984.97</v>
      </c>
      <c r="N22" s="9">
        <v>-85461.690042232804</v>
      </c>
      <c r="O22" s="9">
        <f t="shared" si="3"/>
        <v>821523.27995776711</v>
      </c>
      <c r="P22" s="9">
        <v>327697.74</v>
      </c>
      <c r="Q22" s="9">
        <v>31963.23</v>
      </c>
      <c r="R22" s="9">
        <f t="shared" si="4"/>
        <v>461862.30995776714</v>
      </c>
      <c r="S22" s="9">
        <v>0</v>
      </c>
      <c r="T22" s="18">
        <f t="shared" si="5"/>
        <v>16430.465599155341</v>
      </c>
      <c r="U22" s="1">
        <f t="shared" si="0"/>
        <v>0</v>
      </c>
      <c r="V22" s="9">
        <f t="shared" si="0"/>
        <v>24880.670000000042</v>
      </c>
      <c r="W22" s="9">
        <f t="shared" si="0"/>
        <v>11931.439658792646</v>
      </c>
      <c r="X22" s="9">
        <f t="shared" si="0"/>
        <v>36812.109957767068</v>
      </c>
      <c r="Y22" s="9">
        <f t="shared" si="0"/>
        <v>10933.039999999979</v>
      </c>
      <c r="Z22" s="9">
        <f t="shared" si="0"/>
        <v>930.97000000000116</v>
      </c>
      <c r="AA22" s="9">
        <f t="shared" si="0"/>
        <v>24948.099957767117</v>
      </c>
      <c r="AB22" s="9">
        <f t="shared" si="0"/>
        <v>0</v>
      </c>
      <c r="AC22" s="18">
        <f t="shared" si="0"/>
        <v>736.24955188151944</v>
      </c>
    </row>
    <row r="23" spans="1:29" x14ac:dyDescent="0.25">
      <c r="A23" s="9" t="s">
        <v>42</v>
      </c>
      <c r="B23" s="9" t="s">
        <v>45</v>
      </c>
      <c r="C23" s="1">
        <v>300.60000000000002</v>
      </c>
      <c r="D23" s="9">
        <v>3357635.6</v>
      </c>
      <c r="E23" s="9">
        <v>-370716.52352174278</v>
      </c>
      <c r="F23" s="9">
        <f t="shared" si="1"/>
        <v>2986919.08</v>
      </c>
      <c r="G23" s="9">
        <v>745532.96</v>
      </c>
      <c r="H23" s="9">
        <v>78811.759999999995</v>
      </c>
      <c r="I23" s="9">
        <f t="shared" si="2"/>
        <v>2162574.36</v>
      </c>
      <c r="J23" s="9">
        <v>0</v>
      </c>
      <c r="K23" s="18">
        <v>9936.5192148103251</v>
      </c>
      <c r="L23" s="1">
        <v>289.89999999999998</v>
      </c>
      <c r="M23" s="9">
        <v>3371039.02</v>
      </c>
      <c r="N23" s="9">
        <v>-317639.98453856655</v>
      </c>
      <c r="O23" s="9">
        <f t="shared" si="3"/>
        <v>3053399.0354614332</v>
      </c>
      <c r="P23" s="9">
        <v>766633.02</v>
      </c>
      <c r="Q23" s="9">
        <v>81176.11</v>
      </c>
      <c r="R23" s="9">
        <f t="shared" si="4"/>
        <v>2205589.9054614333</v>
      </c>
      <c r="S23" s="9">
        <v>0</v>
      </c>
      <c r="T23" s="18">
        <f t="shared" si="5"/>
        <v>10532.594120253307</v>
      </c>
      <c r="U23" s="1">
        <f t="shared" si="0"/>
        <v>-10.700000000000045</v>
      </c>
      <c r="V23" s="9">
        <f t="shared" si="0"/>
        <v>13403.419999999925</v>
      </c>
      <c r="W23" s="9">
        <f t="shared" si="0"/>
        <v>53076.53898317623</v>
      </c>
      <c r="X23" s="9">
        <f t="shared" si="0"/>
        <v>66479.955461433157</v>
      </c>
      <c r="Y23" s="9">
        <f t="shared" si="0"/>
        <v>21100.060000000056</v>
      </c>
      <c r="Z23" s="9">
        <f t="shared" si="0"/>
        <v>2364.3500000000058</v>
      </c>
      <c r="AA23" s="9">
        <f t="shared" si="0"/>
        <v>43015.545461433474</v>
      </c>
      <c r="AB23" s="9">
        <f t="shared" si="0"/>
        <v>0</v>
      </c>
      <c r="AC23" s="18">
        <f t="shared" si="0"/>
        <v>596.07490544298162</v>
      </c>
    </row>
    <row r="24" spans="1:29" x14ac:dyDescent="0.25">
      <c r="A24" s="9" t="s">
        <v>42</v>
      </c>
      <c r="B24" s="9" t="s">
        <v>46</v>
      </c>
      <c r="C24" s="1">
        <v>50</v>
      </c>
      <c r="D24" s="9">
        <v>891864.14</v>
      </c>
      <c r="E24" s="9">
        <v>-98470.713568354142</v>
      </c>
      <c r="F24" s="9">
        <f t="shared" si="1"/>
        <v>793393.43</v>
      </c>
      <c r="G24" s="9">
        <v>181736.89</v>
      </c>
      <c r="H24" s="9">
        <v>20410.900000000001</v>
      </c>
      <c r="I24" s="9">
        <f t="shared" si="2"/>
        <v>591245.64</v>
      </c>
      <c r="J24" s="9">
        <v>0</v>
      </c>
      <c r="K24" s="18">
        <v>15867.861088508544</v>
      </c>
      <c r="L24" s="1">
        <v>50</v>
      </c>
      <c r="M24" s="9">
        <v>923413.38</v>
      </c>
      <c r="N24" s="9">
        <v>-87009.6756536225</v>
      </c>
      <c r="O24" s="9">
        <f t="shared" si="3"/>
        <v>836403.70434637752</v>
      </c>
      <c r="P24" s="9">
        <v>185354.2</v>
      </c>
      <c r="Q24" s="9">
        <v>21023.23</v>
      </c>
      <c r="R24" s="9">
        <f t="shared" si="4"/>
        <v>630026.27434637747</v>
      </c>
      <c r="S24" s="9">
        <v>0</v>
      </c>
      <c r="T24" s="18">
        <f t="shared" si="5"/>
        <v>16728.074086927551</v>
      </c>
      <c r="U24" s="1">
        <f t="shared" si="0"/>
        <v>0</v>
      </c>
      <c r="V24" s="9">
        <f t="shared" si="0"/>
        <v>31549.239999999991</v>
      </c>
      <c r="W24" s="9">
        <f t="shared" si="0"/>
        <v>11461.037914731642</v>
      </c>
      <c r="X24" s="9">
        <f t="shared" si="0"/>
        <v>43010.274346377468</v>
      </c>
      <c r="Y24" s="9">
        <f t="shared" si="0"/>
        <v>3617.3099999999977</v>
      </c>
      <c r="Z24" s="9">
        <f t="shared" si="0"/>
        <v>612.32999999999811</v>
      </c>
      <c r="AA24" s="9">
        <f t="shared" si="0"/>
        <v>38780.634346377454</v>
      </c>
      <c r="AB24" s="9">
        <f t="shared" si="0"/>
        <v>0</v>
      </c>
      <c r="AC24" s="18">
        <f t="shared" si="0"/>
        <v>860.21299841900691</v>
      </c>
    </row>
    <row r="25" spans="1:29" x14ac:dyDescent="0.25">
      <c r="A25" s="9" t="s">
        <v>42</v>
      </c>
      <c r="B25" s="9" t="s">
        <v>47</v>
      </c>
      <c r="C25" s="1">
        <v>50</v>
      </c>
      <c r="D25" s="9">
        <v>857156.5</v>
      </c>
      <c r="E25" s="9">
        <v>-94638.643274471091</v>
      </c>
      <c r="F25" s="9">
        <f t="shared" si="1"/>
        <v>762517.86</v>
      </c>
      <c r="G25" s="9">
        <v>148203.57999999999</v>
      </c>
      <c r="H25" s="9">
        <v>15985.99</v>
      </c>
      <c r="I25" s="9">
        <f t="shared" si="2"/>
        <v>598328.29</v>
      </c>
      <c r="J25" s="9">
        <v>0</v>
      </c>
      <c r="K25" s="18">
        <v>15250.349983924876</v>
      </c>
      <c r="L25" s="1">
        <v>50</v>
      </c>
      <c r="M25" s="9">
        <v>883728.06</v>
      </c>
      <c r="N25" s="9">
        <v>-83270.28125432301</v>
      </c>
      <c r="O25" s="9">
        <f t="shared" si="3"/>
        <v>800457.77874567709</v>
      </c>
      <c r="P25" s="9">
        <v>152581.34</v>
      </c>
      <c r="Q25" s="9">
        <v>16465.57</v>
      </c>
      <c r="R25" s="9">
        <f t="shared" si="4"/>
        <v>631410.86874567717</v>
      </c>
      <c r="S25" s="9">
        <v>0</v>
      </c>
      <c r="T25" s="18">
        <f t="shared" si="5"/>
        <v>16009.155574913542</v>
      </c>
      <c r="U25" s="1">
        <f t="shared" si="0"/>
        <v>0</v>
      </c>
      <c r="V25" s="9">
        <f t="shared" si="0"/>
        <v>26571.560000000056</v>
      </c>
      <c r="W25" s="9">
        <f t="shared" si="0"/>
        <v>11368.362020148081</v>
      </c>
      <c r="X25" s="9">
        <f t="shared" si="0"/>
        <v>37939.918745677103</v>
      </c>
      <c r="Y25" s="9">
        <f t="shared" si="0"/>
        <v>4377.7600000000093</v>
      </c>
      <c r="Z25" s="9">
        <f t="shared" si="0"/>
        <v>479.57999999999993</v>
      </c>
      <c r="AA25" s="9">
        <f t="shared" si="0"/>
        <v>33082.578745677136</v>
      </c>
      <c r="AB25" s="9">
        <f t="shared" si="0"/>
        <v>0</v>
      </c>
      <c r="AC25" s="18">
        <f t="shared" si="0"/>
        <v>758.80559098866615</v>
      </c>
    </row>
    <row r="26" spans="1:29" x14ac:dyDescent="0.25">
      <c r="A26" s="9" t="s">
        <v>48</v>
      </c>
      <c r="B26" s="9" t="s">
        <v>49</v>
      </c>
      <c r="C26" s="1">
        <v>1686.3</v>
      </c>
      <c r="D26" s="9">
        <v>15204395.42</v>
      </c>
      <c r="E26" s="9">
        <v>-1678717.1938349437</v>
      </c>
      <c r="F26" s="9">
        <f t="shared" si="1"/>
        <v>13525678.23</v>
      </c>
      <c r="G26" s="9">
        <v>1193185.3700000001</v>
      </c>
      <c r="H26" s="9">
        <v>99913.22</v>
      </c>
      <c r="I26" s="9">
        <f t="shared" si="2"/>
        <v>12232579.640000001</v>
      </c>
      <c r="J26" s="9">
        <v>0</v>
      </c>
      <c r="K26" s="18">
        <v>8020.9167314514634</v>
      </c>
      <c r="L26" s="1">
        <v>1687</v>
      </c>
      <c r="M26" s="9">
        <v>15698282.619999999</v>
      </c>
      <c r="N26" s="9">
        <v>-1479188.5288527</v>
      </c>
      <c r="O26" s="9">
        <f t="shared" si="3"/>
        <v>14219094.0911473</v>
      </c>
      <c r="P26" s="9">
        <v>1212422.76</v>
      </c>
      <c r="Q26" s="9">
        <v>102910.62</v>
      </c>
      <c r="R26" s="9">
        <f t="shared" si="4"/>
        <v>12903760.711147301</v>
      </c>
      <c r="S26" s="9">
        <v>0</v>
      </c>
      <c r="T26" s="18">
        <f t="shared" si="5"/>
        <v>8428.6272028140484</v>
      </c>
      <c r="U26" s="1">
        <f t="shared" si="0"/>
        <v>0.70000000000004547</v>
      </c>
      <c r="V26" s="9">
        <f t="shared" si="0"/>
        <v>493887.19999999925</v>
      </c>
      <c r="W26" s="9">
        <f t="shared" si="0"/>
        <v>199528.66498224367</v>
      </c>
      <c r="X26" s="9">
        <f t="shared" si="0"/>
        <v>693415.86114729941</v>
      </c>
      <c r="Y26" s="9">
        <f t="shared" si="0"/>
        <v>19237.389999999898</v>
      </c>
      <c r="Z26" s="9">
        <f t="shared" si="0"/>
        <v>2997.3999999999942</v>
      </c>
      <c r="AA26" s="9">
        <f t="shared" si="0"/>
        <v>671181.0711473003</v>
      </c>
      <c r="AB26" s="9">
        <f t="shared" si="0"/>
        <v>0</v>
      </c>
      <c r="AC26" s="18">
        <f t="shared" si="0"/>
        <v>407.71047136258494</v>
      </c>
    </row>
    <row r="27" spans="1:29" x14ac:dyDescent="0.25">
      <c r="A27" s="9" t="s">
        <v>48</v>
      </c>
      <c r="B27" s="9" t="s">
        <v>50</v>
      </c>
      <c r="C27" s="1">
        <v>244.6</v>
      </c>
      <c r="D27" s="9">
        <v>2921414.9</v>
      </c>
      <c r="E27" s="9">
        <v>-322553.39903252746</v>
      </c>
      <c r="F27" s="9">
        <f t="shared" si="1"/>
        <v>2598861.5</v>
      </c>
      <c r="G27" s="9">
        <v>426886.39</v>
      </c>
      <c r="H27" s="9">
        <v>45089.25</v>
      </c>
      <c r="I27" s="9">
        <f t="shared" si="2"/>
        <v>2126885.86</v>
      </c>
      <c r="J27" s="9">
        <v>0</v>
      </c>
      <c r="K27" s="18">
        <v>10624.939829981971</v>
      </c>
      <c r="L27" s="1">
        <v>243</v>
      </c>
      <c r="M27" s="9">
        <v>3003014.4499999997</v>
      </c>
      <c r="N27" s="9">
        <v>-282962.4509855397</v>
      </c>
      <c r="O27" s="9">
        <f t="shared" si="3"/>
        <v>2720051.99901446</v>
      </c>
      <c r="P27" s="9">
        <v>442569.81</v>
      </c>
      <c r="Q27" s="9">
        <v>46441.93</v>
      </c>
      <c r="R27" s="9">
        <f t="shared" si="4"/>
        <v>2231040.2590144598</v>
      </c>
      <c r="S27" s="9">
        <v>0</v>
      </c>
      <c r="T27" s="18">
        <f t="shared" si="5"/>
        <v>11193.629625573909</v>
      </c>
      <c r="U27" s="1">
        <f t="shared" si="0"/>
        <v>-1.5999999999999943</v>
      </c>
      <c r="V27" s="9">
        <f t="shared" si="0"/>
        <v>81599.549999999814</v>
      </c>
      <c r="W27" s="9">
        <f t="shared" si="0"/>
        <v>39590.94804698776</v>
      </c>
      <c r="X27" s="9">
        <f t="shared" si="0"/>
        <v>121190.49901446002</v>
      </c>
      <c r="Y27" s="9">
        <f t="shared" si="0"/>
        <v>15683.419999999984</v>
      </c>
      <c r="Z27" s="9">
        <f t="shared" si="0"/>
        <v>1352.6800000000003</v>
      </c>
      <c r="AA27" s="9">
        <f t="shared" si="0"/>
        <v>104154.39901445992</v>
      </c>
      <c r="AB27" s="9">
        <f t="shared" si="0"/>
        <v>0</v>
      </c>
      <c r="AC27" s="18">
        <f t="shared" si="0"/>
        <v>568.68979559193758</v>
      </c>
    </row>
    <row r="28" spans="1:29" x14ac:dyDescent="0.25">
      <c r="A28" s="9" t="s">
        <v>51</v>
      </c>
      <c r="B28" s="9" t="s">
        <v>52</v>
      </c>
      <c r="C28" s="1">
        <v>30032.3</v>
      </c>
      <c r="D28" s="9">
        <v>252917425.71000001</v>
      </c>
      <c r="E28" s="9">
        <v>-27924611.234548457</v>
      </c>
      <c r="F28" s="9">
        <f t="shared" si="1"/>
        <v>224992814.47999999</v>
      </c>
      <c r="G28" s="9">
        <v>80732968.930000007</v>
      </c>
      <c r="H28" s="9">
        <v>4488356.7699999996</v>
      </c>
      <c r="I28" s="9">
        <f t="shared" si="2"/>
        <v>139771488.78</v>
      </c>
      <c r="J28" s="9">
        <v>0</v>
      </c>
      <c r="K28" s="18">
        <v>7491.6909121461413</v>
      </c>
      <c r="L28" s="1">
        <v>30195.4</v>
      </c>
      <c r="M28" s="9">
        <v>262174288.69999999</v>
      </c>
      <c r="N28" s="9">
        <v>-24703670.445522662</v>
      </c>
      <c r="O28" s="9">
        <f t="shared" si="3"/>
        <v>237470618.25447732</v>
      </c>
      <c r="P28" s="9">
        <v>83628063.799999997</v>
      </c>
      <c r="Q28" s="9">
        <v>4623007.47</v>
      </c>
      <c r="R28" s="9">
        <f t="shared" si="4"/>
        <v>149219546.98447731</v>
      </c>
      <c r="S28" s="9">
        <v>0</v>
      </c>
      <c r="T28" s="18">
        <f t="shared" si="5"/>
        <v>7864.4634035143536</v>
      </c>
      <c r="U28" s="1">
        <f t="shared" si="0"/>
        <v>163.10000000000218</v>
      </c>
      <c r="V28" s="9">
        <f t="shared" si="0"/>
        <v>9256862.9899999797</v>
      </c>
      <c r="W28" s="9">
        <f t="shared" si="0"/>
        <v>3220940.7890257947</v>
      </c>
      <c r="X28" s="9">
        <f t="shared" si="0"/>
        <v>12477803.774477333</v>
      </c>
      <c r="Y28" s="9">
        <f t="shared" si="0"/>
        <v>2895094.8699999899</v>
      </c>
      <c r="Z28" s="9">
        <f t="shared" si="0"/>
        <v>134650.70000000019</v>
      </c>
      <c r="AA28" s="9">
        <f t="shared" si="0"/>
        <v>9448058.2044773102</v>
      </c>
      <c r="AB28" s="9">
        <f t="shared" si="0"/>
        <v>0</v>
      </c>
      <c r="AC28" s="18">
        <f t="shared" si="0"/>
        <v>372.77249136821229</v>
      </c>
    </row>
    <row r="29" spans="1:29" x14ac:dyDescent="0.25">
      <c r="A29" s="9" t="s">
        <v>51</v>
      </c>
      <c r="B29" s="9" t="s">
        <v>51</v>
      </c>
      <c r="C29" s="1">
        <v>29822</v>
      </c>
      <c r="D29" s="9">
        <v>254158879.38</v>
      </c>
      <c r="E29" s="9">
        <v>-28061680.125721667</v>
      </c>
      <c r="F29" s="9">
        <f t="shared" si="1"/>
        <v>226097199.25</v>
      </c>
      <c r="G29" s="9">
        <v>166580824.49000001</v>
      </c>
      <c r="H29" s="9">
        <v>8611340.7400000002</v>
      </c>
      <c r="I29" s="9">
        <f t="shared" si="2"/>
        <v>50905034.020000003</v>
      </c>
      <c r="J29" s="9">
        <v>0</v>
      </c>
      <c r="K29" s="18">
        <v>7581.553659776323</v>
      </c>
      <c r="L29" s="1">
        <v>30127.5</v>
      </c>
      <c r="M29" s="9">
        <v>264679116.47</v>
      </c>
      <c r="N29" s="9">
        <v>-24939690.690145809</v>
      </c>
      <c r="O29" s="9">
        <f t="shared" si="3"/>
        <v>239739425.77985418</v>
      </c>
      <c r="P29" s="9">
        <v>171666140.03</v>
      </c>
      <c r="Q29" s="9">
        <v>8869680.9600000009</v>
      </c>
      <c r="R29" s="9">
        <f t="shared" si="4"/>
        <v>59203604.789854176</v>
      </c>
      <c r="S29" s="9">
        <v>0</v>
      </c>
      <c r="T29" s="18">
        <f t="shared" si="5"/>
        <v>7957.4948395935335</v>
      </c>
      <c r="U29" s="1">
        <f t="shared" si="0"/>
        <v>305.5</v>
      </c>
      <c r="V29" s="9">
        <f t="shared" si="0"/>
        <v>10520237.090000004</v>
      </c>
      <c r="W29" s="9">
        <f t="shared" si="0"/>
        <v>3121989.4355758578</v>
      </c>
      <c r="X29" s="9">
        <f t="shared" si="0"/>
        <v>13642226.529854178</v>
      </c>
      <c r="Y29" s="9">
        <f t="shared" si="0"/>
        <v>5085315.5399999917</v>
      </c>
      <c r="Z29" s="9">
        <f t="shared" si="0"/>
        <v>258340.22000000067</v>
      </c>
      <c r="AA29" s="9">
        <f t="shared" si="0"/>
        <v>8298570.7698541731</v>
      </c>
      <c r="AB29" s="9">
        <f t="shared" si="0"/>
        <v>0</v>
      </c>
      <c r="AC29" s="18">
        <f t="shared" si="0"/>
        <v>375.94117981721047</v>
      </c>
    </row>
    <row r="30" spans="1:29" x14ac:dyDescent="0.25">
      <c r="A30" s="9" t="s">
        <v>53</v>
      </c>
      <c r="B30" s="9" t="s">
        <v>54</v>
      </c>
      <c r="C30" s="1">
        <v>964.5</v>
      </c>
      <c r="D30" s="9">
        <v>8474448.5700000003</v>
      </c>
      <c r="E30" s="9">
        <v>-935663.8083758119</v>
      </c>
      <c r="F30" s="9">
        <f t="shared" si="1"/>
        <v>7538784.7599999998</v>
      </c>
      <c r="G30" s="9">
        <v>3082935.95</v>
      </c>
      <c r="H30" s="9">
        <v>382592.79</v>
      </c>
      <c r="I30" s="9">
        <f t="shared" si="2"/>
        <v>4073256.02</v>
      </c>
      <c r="J30" s="9">
        <v>0</v>
      </c>
      <c r="K30" s="18">
        <v>7816.2584000411143</v>
      </c>
      <c r="L30" s="1">
        <v>966</v>
      </c>
      <c r="M30" s="9">
        <v>8748684.6600000001</v>
      </c>
      <c r="N30" s="9">
        <v>-824354.75936294394</v>
      </c>
      <c r="O30" s="9">
        <f t="shared" si="3"/>
        <v>7924329.9006370567</v>
      </c>
      <c r="P30" s="9">
        <v>3136526.72</v>
      </c>
      <c r="Q30" s="9">
        <v>394070.57</v>
      </c>
      <c r="R30" s="9">
        <f t="shared" si="4"/>
        <v>4393732.6106370557</v>
      </c>
      <c r="S30" s="9">
        <v>0</v>
      </c>
      <c r="T30" s="18">
        <f t="shared" si="5"/>
        <v>8203.2400627712796</v>
      </c>
      <c r="U30" s="1">
        <f t="shared" si="0"/>
        <v>1.5</v>
      </c>
      <c r="V30" s="9">
        <f t="shared" si="0"/>
        <v>274236.08999999985</v>
      </c>
      <c r="W30" s="9">
        <f t="shared" si="0"/>
        <v>111309.04901286797</v>
      </c>
      <c r="X30" s="9">
        <f t="shared" si="0"/>
        <v>385545.1406370569</v>
      </c>
      <c r="Y30" s="9">
        <f t="shared" si="0"/>
        <v>53590.770000000019</v>
      </c>
      <c r="Z30" s="9">
        <f t="shared" si="0"/>
        <v>11477.780000000028</v>
      </c>
      <c r="AA30" s="9">
        <f t="shared" si="0"/>
        <v>320476.59063705569</v>
      </c>
      <c r="AB30" s="9">
        <f t="shared" si="0"/>
        <v>0</v>
      </c>
      <c r="AC30" s="18">
        <f t="shared" si="0"/>
        <v>386.98166273016523</v>
      </c>
    </row>
    <row r="31" spans="1:29" x14ac:dyDescent="0.25">
      <c r="A31" s="9" t="s">
        <v>53</v>
      </c>
      <c r="B31" s="9" t="s">
        <v>55</v>
      </c>
      <c r="C31" s="1">
        <v>1280.2</v>
      </c>
      <c r="D31" s="9">
        <v>10885892.52</v>
      </c>
      <c r="E31" s="9">
        <v>-1201911.3183234485</v>
      </c>
      <c r="F31" s="9">
        <f t="shared" si="1"/>
        <v>9683981.1999999993</v>
      </c>
      <c r="G31" s="9">
        <v>3376462.79</v>
      </c>
      <c r="H31" s="9">
        <v>390326.71</v>
      </c>
      <c r="I31" s="9">
        <f t="shared" si="2"/>
        <v>5917191.7000000002</v>
      </c>
      <c r="J31" s="9">
        <v>0</v>
      </c>
      <c r="K31" s="18">
        <v>7564.4248250683931</v>
      </c>
      <c r="L31" s="1">
        <v>1301.5</v>
      </c>
      <c r="M31" s="9">
        <v>11399099.34</v>
      </c>
      <c r="N31" s="9">
        <v>-1074093.0961134897</v>
      </c>
      <c r="O31" s="9">
        <f t="shared" si="3"/>
        <v>10325006.24388651</v>
      </c>
      <c r="P31" s="9">
        <v>3456181.83</v>
      </c>
      <c r="Q31" s="9">
        <v>402036.51</v>
      </c>
      <c r="R31" s="9">
        <f t="shared" si="4"/>
        <v>6466787.9038865101</v>
      </c>
      <c r="S31" s="9">
        <v>0</v>
      </c>
      <c r="T31" s="18">
        <f t="shared" si="5"/>
        <v>7933.1588504698502</v>
      </c>
      <c r="U31" s="1">
        <f t="shared" si="0"/>
        <v>21.299999999999955</v>
      </c>
      <c r="V31" s="9">
        <f t="shared" si="0"/>
        <v>513206.8200000003</v>
      </c>
      <c r="W31" s="9">
        <f t="shared" si="0"/>
        <v>127818.22220995883</v>
      </c>
      <c r="X31" s="9">
        <f t="shared" si="0"/>
        <v>641025.04388651066</v>
      </c>
      <c r="Y31" s="9">
        <f t="shared" si="0"/>
        <v>79719.040000000037</v>
      </c>
      <c r="Z31" s="9">
        <f t="shared" si="0"/>
        <v>11709.799999999988</v>
      </c>
      <c r="AA31" s="9">
        <f t="shared" si="0"/>
        <v>549596.20388650987</v>
      </c>
      <c r="AB31" s="9">
        <f t="shared" si="0"/>
        <v>0</v>
      </c>
      <c r="AC31" s="18">
        <f t="shared" si="0"/>
        <v>368.73402540145707</v>
      </c>
    </row>
    <row r="32" spans="1:29" x14ac:dyDescent="0.25">
      <c r="A32" s="9" t="s">
        <v>56</v>
      </c>
      <c r="B32" s="9" t="s">
        <v>57</v>
      </c>
      <c r="C32" s="1">
        <v>111.2</v>
      </c>
      <c r="D32" s="9">
        <v>1733712.96</v>
      </c>
      <c r="E32" s="9">
        <v>-191419.23599922226</v>
      </c>
      <c r="F32" s="9">
        <f t="shared" si="1"/>
        <v>1542293.72</v>
      </c>
      <c r="G32" s="9">
        <v>314465.98</v>
      </c>
      <c r="H32" s="9">
        <v>36371.1</v>
      </c>
      <c r="I32" s="9">
        <f t="shared" si="2"/>
        <v>1191456.6399999999</v>
      </c>
      <c r="J32" s="9">
        <v>0</v>
      </c>
      <c r="K32" s="18">
        <v>13869.541374552819</v>
      </c>
      <c r="L32" s="1">
        <v>110.7</v>
      </c>
      <c r="M32" s="9">
        <v>1790749.6500000001</v>
      </c>
      <c r="N32" s="9">
        <v>-168735.42185769285</v>
      </c>
      <c r="O32" s="9">
        <f t="shared" si="3"/>
        <v>1622014.2281423074</v>
      </c>
      <c r="P32" s="9">
        <v>310369.44</v>
      </c>
      <c r="Q32" s="9">
        <v>37462.230000000003</v>
      </c>
      <c r="R32" s="9">
        <f t="shared" si="4"/>
        <v>1274182.5581423074</v>
      </c>
      <c r="S32" s="9">
        <v>0</v>
      </c>
      <c r="T32" s="18">
        <f t="shared" si="5"/>
        <v>14652.34171763602</v>
      </c>
      <c r="U32" s="1">
        <f t="shared" si="0"/>
        <v>-0.5</v>
      </c>
      <c r="V32" s="9">
        <f t="shared" si="0"/>
        <v>57036.690000000177</v>
      </c>
      <c r="W32" s="9">
        <f t="shared" si="0"/>
        <v>22683.814141529409</v>
      </c>
      <c r="X32" s="9">
        <f t="shared" ref="X32:AC63" si="6">O32-F32</f>
        <v>79720.508142307401</v>
      </c>
      <c r="Y32" s="9">
        <f t="shared" si="6"/>
        <v>-4096.539999999979</v>
      </c>
      <c r="Z32" s="9">
        <f t="shared" si="6"/>
        <v>1091.1300000000047</v>
      </c>
      <c r="AA32" s="9">
        <f t="shared" si="6"/>
        <v>82725.91814230755</v>
      </c>
      <c r="AB32" s="9">
        <f t="shared" si="6"/>
        <v>0</v>
      </c>
      <c r="AC32" s="18">
        <f t="shared" si="6"/>
        <v>782.80034308320137</v>
      </c>
    </row>
    <row r="33" spans="1:29" x14ac:dyDescent="0.25">
      <c r="A33" s="9" t="s">
        <v>56</v>
      </c>
      <c r="B33" s="9" t="s">
        <v>56</v>
      </c>
      <c r="C33" s="1">
        <v>169.1</v>
      </c>
      <c r="D33" s="9">
        <v>2479512.75</v>
      </c>
      <c r="E33" s="9">
        <v>-273762.9856878561</v>
      </c>
      <c r="F33" s="9">
        <f t="shared" si="1"/>
        <v>2205749.7599999998</v>
      </c>
      <c r="G33" s="9">
        <v>510138.94</v>
      </c>
      <c r="H33" s="9">
        <v>54448.21</v>
      </c>
      <c r="I33" s="9">
        <f t="shared" si="2"/>
        <v>1641162.61</v>
      </c>
      <c r="J33" s="9">
        <v>0</v>
      </c>
      <c r="K33" s="18">
        <v>13044.04926126817</v>
      </c>
      <c r="L33" s="1">
        <v>166.1</v>
      </c>
      <c r="M33" s="9">
        <v>2523642.52</v>
      </c>
      <c r="N33" s="9">
        <v>-237793.08583431024</v>
      </c>
      <c r="O33" s="9">
        <f t="shared" si="3"/>
        <v>2285849.4341656896</v>
      </c>
      <c r="P33" s="9">
        <v>508159.81</v>
      </c>
      <c r="Q33" s="9">
        <v>56081.66</v>
      </c>
      <c r="R33" s="9">
        <f t="shared" si="4"/>
        <v>1721607.9641656897</v>
      </c>
      <c r="S33" s="9">
        <v>0</v>
      </c>
      <c r="T33" s="18">
        <f t="shared" si="5"/>
        <v>13761.887020865079</v>
      </c>
      <c r="U33" s="1">
        <f t="shared" ref="U33:AC64" si="7">L33-C33</f>
        <v>-3</v>
      </c>
      <c r="V33" s="9">
        <f t="shared" si="7"/>
        <v>44129.770000000019</v>
      </c>
      <c r="W33" s="9">
        <f t="shared" si="7"/>
        <v>35969.899853545852</v>
      </c>
      <c r="X33" s="9">
        <f t="shared" si="6"/>
        <v>80099.674165689852</v>
      </c>
      <c r="Y33" s="9">
        <f t="shared" si="6"/>
        <v>-1979.1300000000047</v>
      </c>
      <c r="Z33" s="9">
        <f t="shared" si="6"/>
        <v>1633.4500000000044</v>
      </c>
      <c r="AA33" s="9">
        <f t="shared" si="6"/>
        <v>80445.354165689554</v>
      </c>
      <c r="AB33" s="9">
        <f t="shared" si="6"/>
        <v>0</v>
      </c>
      <c r="AC33" s="18">
        <f t="shared" si="6"/>
        <v>717.83775959690865</v>
      </c>
    </row>
    <row r="34" spans="1:29" x14ac:dyDescent="0.25">
      <c r="A34" s="9" t="s">
        <v>58</v>
      </c>
      <c r="B34" s="9" t="s">
        <v>58</v>
      </c>
      <c r="C34" s="1">
        <v>799.8</v>
      </c>
      <c r="D34" s="9">
        <v>7402449.3999999994</v>
      </c>
      <c r="E34" s="9">
        <v>-817304.38738307706</v>
      </c>
      <c r="F34" s="9">
        <f t="shared" si="1"/>
        <v>6585145.0099999998</v>
      </c>
      <c r="G34" s="9">
        <v>5786992.5099999998</v>
      </c>
      <c r="H34" s="9">
        <v>301636.59999999998</v>
      </c>
      <c r="I34" s="9">
        <f t="shared" si="2"/>
        <v>496515.9</v>
      </c>
      <c r="J34" s="9">
        <v>0</v>
      </c>
      <c r="K34" s="18">
        <v>8233.4857776630215</v>
      </c>
      <c r="L34" s="1">
        <v>773.6</v>
      </c>
      <c r="M34" s="9">
        <v>7417876.2000000002</v>
      </c>
      <c r="N34" s="9">
        <v>-698957.81908718473</v>
      </c>
      <c r="O34" s="9">
        <f t="shared" si="3"/>
        <v>6718918.3809128152</v>
      </c>
      <c r="P34" s="9">
        <v>5331495.9800000004</v>
      </c>
      <c r="Q34" s="9">
        <v>310685.7</v>
      </c>
      <c r="R34" s="9">
        <f t="shared" si="4"/>
        <v>1076736.7009128148</v>
      </c>
      <c r="S34" s="9">
        <v>0</v>
      </c>
      <c r="T34" s="18">
        <f t="shared" si="5"/>
        <v>8685.2616092461412</v>
      </c>
      <c r="U34" s="1">
        <f t="shared" si="7"/>
        <v>-26.199999999999932</v>
      </c>
      <c r="V34" s="9">
        <f t="shared" si="7"/>
        <v>15426.800000000745</v>
      </c>
      <c r="W34" s="9">
        <f t="shared" si="7"/>
        <v>118346.56829589233</v>
      </c>
      <c r="X34" s="9">
        <f t="shared" si="6"/>
        <v>133773.37091281544</v>
      </c>
      <c r="Y34" s="9">
        <f t="shared" si="6"/>
        <v>-455496.52999999933</v>
      </c>
      <c r="Z34" s="9">
        <f t="shared" si="6"/>
        <v>9049.1000000000349</v>
      </c>
      <c r="AA34" s="9">
        <f t="shared" si="6"/>
        <v>580220.8009128148</v>
      </c>
      <c r="AB34" s="9">
        <f t="shared" si="6"/>
        <v>0</v>
      </c>
      <c r="AC34" s="18">
        <f t="shared" si="6"/>
        <v>451.77583158311973</v>
      </c>
    </row>
    <row r="35" spans="1:29" x14ac:dyDescent="0.25">
      <c r="A35" s="9" t="s">
        <v>59</v>
      </c>
      <c r="B35" s="9" t="s">
        <v>60</v>
      </c>
      <c r="C35" s="1">
        <v>1034.5999999999999</v>
      </c>
      <c r="D35" s="9">
        <v>8836697.1800000016</v>
      </c>
      <c r="E35" s="9">
        <v>-975659.67491647648</v>
      </c>
      <c r="F35" s="9">
        <f t="shared" si="1"/>
        <v>7861037.5099999998</v>
      </c>
      <c r="G35" s="9">
        <v>532059.78</v>
      </c>
      <c r="H35" s="9">
        <v>155776.17000000001</v>
      </c>
      <c r="I35" s="9">
        <f t="shared" si="2"/>
        <v>7173201.5599999996</v>
      </c>
      <c r="J35" s="9">
        <v>0</v>
      </c>
      <c r="K35" s="18">
        <v>7598.1382362276845</v>
      </c>
      <c r="L35" s="1">
        <v>1014.9</v>
      </c>
      <c r="M35" s="9">
        <v>8951014.9000000004</v>
      </c>
      <c r="N35" s="9">
        <v>-843419.55627688905</v>
      </c>
      <c r="O35" s="9">
        <f t="shared" si="3"/>
        <v>8107595.3437231109</v>
      </c>
      <c r="P35" s="9">
        <v>554419.31000000006</v>
      </c>
      <c r="Q35" s="9">
        <v>160449.46</v>
      </c>
      <c r="R35" s="9">
        <f t="shared" si="4"/>
        <v>7392726.5737231104</v>
      </c>
      <c r="S35" s="9">
        <v>0</v>
      </c>
      <c r="T35" s="18">
        <f t="shared" si="5"/>
        <v>7988.5657145759296</v>
      </c>
      <c r="U35" s="1">
        <f t="shared" si="7"/>
        <v>-19.699999999999932</v>
      </c>
      <c r="V35" s="9">
        <f t="shared" si="7"/>
        <v>114317.71999999881</v>
      </c>
      <c r="W35" s="9">
        <f t="shared" si="7"/>
        <v>132240.11863958742</v>
      </c>
      <c r="X35" s="9">
        <f t="shared" si="6"/>
        <v>246557.83372311108</v>
      </c>
      <c r="Y35" s="9">
        <f t="shared" si="6"/>
        <v>22359.530000000028</v>
      </c>
      <c r="Z35" s="9">
        <f t="shared" si="6"/>
        <v>4673.289999999979</v>
      </c>
      <c r="AA35" s="9">
        <f t="shared" si="6"/>
        <v>219525.01372311078</v>
      </c>
      <c r="AB35" s="9">
        <f t="shared" si="6"/>
        <v>0</v>
      </c>
      <c r="AC35" s="18">
        <f t="shared" si="6"/>
        <v>390.42747834824513</v>
      </c>
    </row>
    <row r="36" spans="1:29" x14ac:dyDescent="0.25">
      <c r="A36" s="9" t="s">
        <v>59</v>
      </c>
      <c r="B36" s="9" t="s">
        <v>61</v>
      </c>
      <c r="C36" s="1">
        <v>367.6</v>
      </c>
      <c r="D36" s="9">
        <v>3798460.23</v>
      </c>
      <c r="E36" s="9">
        <v>-419387.96789061907</v>
      </c>
      <c r="F36" s="9">
        <f t="shared" si="1"/>
        <v>3379072.26</v>
      </c>
      <c r="G36" s="9">
        <v>216151.5</v>
      </c>
      <c r="H36" s="9">
        <v>36229.360000000001</v>
      </c>
      <c r="I36" s="9">
        <f t="shared" si="2"/>
        <v>3126691.4</v>
      </c>
      <c r="J36" s="9">
        <v>0</v>
      </c>
      <c r="K36" s="18">
        <v>9192.2488512795608</v>
      </c>
      <c r="L36" s="1">
        <v>360.2</v>
      </c>
      <c r="M36" s="9">
        <v>3868973.21</v>
      </c>
      <c r="N36" s="9">
        <v>-364558.39974362805</v>
      </c>
      <c r="O36" s="9">
        <f t="shared" si="3"/>
        <v>3504414.8102563717</v>
      </c>
      <c r="P36" s="9">
        <v>217882.43</v>
      </c>
      <c r="Q36" s="9">
        <v>37316.239999999998</v>
      </c>
      <c r="R36" s="9">
        <f t="shared" si="4"/>
        <v>3249216.1402563713</v>
      </c>
      <c r="S36" s="9">
        <v>0</v>
      </c>
      <c r="T36" s="18">
        <f t="shared" si="5"/>
        <v>9729.0805393014216</v>
      </c>
      <c r="U36" s="1">
        <f t="shared" si="7"/>
        <v>-7.4000000000000341</v>
      </c>
      <c r="V36" s="9">
        <f t="shared" si="7"/>
        <v>70512.979999999981</v>
      </c>
      <c r="W36" s="9">
        <f t="shared" si="7"/>
        <v>54829.56814699102</v>
      </c>
      <c r="X36" s="9">
        <f t="shared" si="6"/>
        <v>125342.55025637196</v>
      </c>
      <c r="Y36" s="9">
        <f t="shared" si="6"/>
        <v>1730.929999999993</v>
      </c>
      <c r="Z36" s="9">
        <f t="shared" si="6"/>
        <v>1086.8799999999974</v>
      </c>
      <c r="AA36" s="9">
        <f t="shared" si="6"/>
        <v>122524.74025637144</v>
      </c>
      <c r="AB36" s="9">
        <f t="shared" si="6"/>
        <v>0</v>
      </c>
      <c r="AC36" s="18">
        <f t="shared" si="6"/>
        <v>536.83168802186083</v>
      </c>
    </row>
    <row r="37" spans="1:29" x14ac:dyDescent="0.25">
      <c r="A37" s="9" t="s">
        <v>59</v>
      </c>
      <c r="B37" s="9" t="s">
        <v>62</v>
      </c>
      <c r="C37" s="1">
        <v>203.29999999999998</v>
      </c>
      <c r="D37" s="9">
        <v>2805852.22</v>
      </c>
      <c r="E37" s="9">
        <v>-309794.12432789436</v>
      </c>
      <c r="F37" s="9">
        <f t="shared" si="1"/>
        <v>2496058.1</v>
      </c>
      <c r="G37" s="9">
        <v>529322.01</v>
      </c>
      <c r="H37" s="9">
        <v>67100.160000000003</v>
      </c>
      <c r="I37" s="9">
        <f t="shared" si="2"/>
        <v>1899635.93</v>
      </c>
      <c r="J37" s="9">
        <v>0</v>
      </c>
      <c r="K37" s="18">
        <v>12277.702534779502</v>
      </c>
      <c r="L37" s="1">
        <v>199.6</v>
      </c>
      <c r="M37" s="9">
        <v>2873341.83</v>
      </c>
      <c r="N37" s="9">
        <v>-270743.90092797455</v>
      </c>
      <c r="O37" s="9">
        <f t="shared" si="3"/>
        <v>2602597.9290720257</v>
      </c>
      <c r="P37" s="9">
        <v>535397.61</v>
      </c>
      <c r="Q37" s="9">
        <v>69113.16</v>
      </c>
      <c r="R37" s="9">
        <f t="shared" si="4"/>
        <v>1998087.1590720259</v>
      </c>
      <c r="S37" s="9">
        <v>0</v>
      </c>
      <c r="T37" s="18">
        <f t="shared" si="5"/>
        <v>13039.067780921972</v>
      </c>
      <c r="U37" s="1">
        <f t="shared" si="7"/>
        <v>-3.6999999999999886</v>
      </c>
      <c r="V37" s="9">
        <f t="shared" si="7"/>
        <v>67489.60999999987</v>
      </c>
      <c r="W37" s="9">
        <f t="shared" si="7"/>
        <v>39050.223399919807</v>
      </c>
      <c r="X37" s="9">
        <f t="shared" si="6"/>
        <v>106539.8290720256</v>
      </c>
      <c r="Y37" s="9">
        <f t="shared" si="6"/>
        <v>6075.5999999999767</v>
      </c>
      <c r="Z37" s="9">
        <f t="shared" si="6"/>
        <v>2013</v>
      </c>
      <c r="AA37" s="9">
        <f t="shared" si="6"/>
        <v>98451.229072025977</v>
      </c>
      <c r="AB37" s="9">
        <f t="shared" si="6"/>
        <v>0</v>
      </c>
      <c r="AC37" s="18">
        <f t="shared" si="6"/>
        <v>761.36524614246991</v>
      </c>
    </row>
    <row r="38" spans="1:29" x14ac:dyDescent="0.25">
      <c r="A38" s="9" t="s">
        <v>63</v>
      </c>
      <c r="B38" s="9" t="s">
        <v>64</v>
      </c>
      <c r="C38" s="1">
        <v>217.2</v>
      </c>
      <c r="D38" s="9">
        <v>2925730.6</v>
      </c>
      <c r="E38" s="9">
        <v>-323029.8954398692</v>
      </c>
      <c r="F38" s="9">
        <f t="shared" si="1"/>
        <v>2602700.7000000002</v>
      </c>
      <c r="G38" s="9">
        <v>1033386.72</v>
      </c>
      <c r="H38" s="9">
        <v>18334.34</v>
      </c>
      <c r="I38" s="9">
        <f t="shared" si="2"/>
        <v>1550979.64</v>
      </c>
      <c r="J38" s="9">
        <v>0</v>
      </c>
      <c r="K38" s="18">
        <v>11982.962634466498</v>
      </c>
      <c r="L38" s="1">
        <v>216.3</v>
      </c>
      <c r="M38" s="9">
        <v>3015745.68</v>
      </c>
      <c r="N38" s="9">
        <v>-284162.06560772733</v>
      </c>
      <c r="O38" s="9">
        <f t="shared" si="3"/>
        <v>2731583.6143922727</v>
      </c>
      <c r="P38" s="9">
        <v>1066551.92</v>
      </c>
      <c r="Q38" s="9">
        <v>18884.37</v>
      </c>
      <c r="R38" s="9">
        <f t="shared" si="4"/>
        <v>1646147.3243922726</v>
      </c>
      <c r="S38" s="9">
        <v>0</v>
      </c>
      <c r="T38" s="18">
        <f t="shared" si="5"/>
        <v>12628.680602830664</v>
      </c>
      <c r="U38" s="1">
        <f t="shared" si="7"/>
        <v>-0.89999999999997726</v>
      </c>
      <c r="V38" s="9">
        <f t="shared" si="7"/>
        <v>90015.080000000075</v>
      </c>
      <c r="W38" s="9">
        <f t="shared" si="7"/>
        <v>38867.82983214187</v>
      </c>
      <c r="X38" s="9">
        <f t="shared" si="6"/>
        <v>128882.91439227248</v>
      </c>
      <c r="Y38" s="9">
        <f t="shared" si="6"/>
        <v>33165.199999999953</v>
      </c>
      <c r="Z38" s="9">
        <f t="shared" si="6"/>
        <v>550.02999999999884</v>
      </c>
      <c r="AA38" s="9">
        <f t="shared" si="6"/>
        <v>95167.684392272728</v>
      </c>
      <c r="AB38" s="9">
        <f t="shared" si="6"/>
        <v>0</v>
      </c>
      <c r="AC38" s="18">
        <f t="shared" si="6"/>
        <v>645.71796836416615</v>
      </c>
    </row>
    <row r="39" spans="1:29" x14ac:dyDescent="0.25">
      <c r="A39" s="9" t="s">
        <v>63</v>
      </c>
      <c r="B39" s="9" t="s">
        <v>65</v>
      </c>
      <c r="C39" s="1">
        <v>280</v>
      </c>
      <c r="D39" s="9">
        <v>3333413.9299999997</v>
      </c>
      <c r="E39" s="9">
        <v>-368042.20910349826</v>
      </c>
      <c r="F39" s="9">
        <f t="shared" si="1"/>
        <v>2965371.72</v>
      </c>
      <c r="G39" s="9">
        <v>1725801.42</v>
      </c>
      <c r="H39" s="9">
        <v>115865.67</v>
      </c>
      <c r="I39" s="9">
        <f t="shared" si="2"/>
        <v>1123704.6299999999</v>
      </c>
      <c r="J39" s="9">
        <v>0</v>
      </c>
      <c r="K39" s="18">
        <v>10590.608323190534</v>
      </c>
      <c r="L39" s="1">
        <v>276.60000000000002</v>
      </c>
      <c r="M39" s="9">
        <v>3407668.9000000004</v>
      </c>
      <c r="N39" s="9">
        <v>-321091.4766298238</v>
      </c>
      <c r="O39" s="9">
        <f t="shared" si="3"/>
        <v>3086577.4233701765</v>
      </c>
      <c r="P39" s="9">
        <v>1624492.87</v>
      </c>
      <c r="Q39" s="9">
        <v>119341.64</v>
      </c>
      <c r="R39" s="9">
        <f t="shared" si="4"/>
        <v>1342742.9133701765</v>
      </c>
      <c r="S39" s="9">
        <v>0</v>
      </c>
      <c r="T39" s="18">
        <f t="shared" si="5"/>
        <v>11158.992853832886</v>
      </c>
      <c r="U39" s="1">
        <f t="shared" si="7"/>
        <v>-3.3999999999999773</v>
      </c>
      <c r="V39" s="9">
        <f t="shared" si="7"/>
        <v>74254.970000000671</v>
      </c>
      <c r="W39" s="9">
        <f t="shared" si="7"/>
        <v>46950.732473674463</v>
      </c>
      <c r="X39" s="9">
        <f t="shared" si="6"/>
        <v>121205.70337017626</v>
      </c>
      <c r="Y39" s="9">
        <f t="shared" si="6"/>
        <v>-101308.54999999981</v>
      </c>
      <c r="Z39" s="9">
        <f t="shared" si="6"/>
        <v>3475.9700000000012</v>
      </c>
      <c r="AA39" s="9">
        <f t="shared" si="6"/>
        <v>219038.28337017656</v>
      </c>
      <c r="AB39" s="9">
        <f t="shared" si="6"/>
        <v>0</v>
      </c>
      <c r="AC39" s="18">
        <f t="shared" si="6"/>
        <v>568.38453064235182</v>
      </c>
    </row>
    <row r="40" spans="1:29" x14ac:dyDescent="0.25">
      <c r="A40" s="9" t="s">
        <v>66</v>
      </c>
      <c r="B40" s="9" t="s">
        <v>66</v>
      </c>
      <c r="C40" s="1">
        <v>449.5</v>
      </c>
      <c r="D40" s="9">
        <v>4274969.66</v>
      </c>
      <c r="E40" s="9">
        <v>-471999.37078226317</v>
      </c>
      <c r="F40" s="9">
        <f t="shared" si="1"/>
        <v>3802970.29</v>
      </c>
      <c r="G40" s="9">
        <v>736588.54</v>
      </c>
      <c r="H40" s="9">
        <v>83015.98</v>
      </c>
      <c r="I40" s="9">
        <f t="shared" si="2"/>
        <v>2983365.77</v>
      </c>
      <c r="J40" s="9">
        <v>0</v>
      </c>
      <c r="K40" s="18">
        <v>8460.4416153091533</v>
      </c>
      <c r="L40" s="1">
        <v>447.3</v>
      </c>
      <c r="M40" s="9">
        <v>4400391.1900000004</v>
      </c>
      <c r="N40" s="9">
        <v>-414631.86313258531</v>
      </c>
      <c r="O40" s="9">
        <f t="shared" si="3"/>
        <v>3985759.3268674151</v>
      </c>
      <c r="P40" s="9">
        <v>774109.32</v>
      </c>
      <c r="Q40" s="9">
        <v>85506.46</v>
      </c>
      <c r="R40" s="9">
        <f t="shared" si="4"/>
        <v>3126143.5468674153</v>
      </c>
      <c r="S40" s="9">
        <v>0</v>
      </c>
      <c r="T40" s="18">
        <f t="shared" si="5"/>
        <v>8910.7071917447247</v>
      </c>
      <c r="U40" s="1">
        <f t="shared" si="7"/>
        <v>-2.1999999999999886</v>
      </c>
      <c r="V40" s="9">
        <f t="shared" si="7"/>
        <v>125421.53000000026</v>
      </c>
      <c r="W40" s="9">
        <f t="shared" si="7"/>
        <v>57367.507649677864</v>
      </c>
      <c r="X40" s="9">
        <f t="shared" si="6"/>
        <v>182789.03686741507</v>
      </c>
      <c r="Y40" s="9">
        <f t="shared" si="6"/>
        <v>37520.779999999912</v>
      </c>
      <c r="Z40" s="9">
        <f t="shared" si="6"/>
        <v>2490.4800000000105</v>
      </c>
      <c r="AA40" s="9">
        <f t="shared" si="6"/>
        <v>142777.77686741529</v>
      </c>
      <c r="AB40" s="9">
        <f t="shared" si="6"/>
        <v>0</v>
      </c>
      <c r="AC40" s="18">
        <f t="shared" si="6"/>
        <v>450.26557643557135</v>
      </c>
    </row>
    <row r="41" spans="1:29" x14ac:dyDescent="0.25">
      <c r="A41" s="9" t="s">
        <v>67</v>
      </c>
      <c r="B41" s="9" t="s">
        <v>68</v>
      </c>
      <c r="C41" s="1">
        <v>361.2</v>
      </c>
      <c r="D41" s="9">
        <v>3892046.54</v>
      </c>
      <c r="E41" s="9">
        <v>-429720.8317345776</v>
      </c>
      <c r="F41" s="9">
        <f t="shared" si="1"/>
        <v>3462325.71</v>
      </c>
      <c r="G41" s="9">
        <v>2207520.31</v>
      </c>
      <c r="H41" s="9">
        <v>306698.53999999998</v>
      </c>
      <c r="I41" s="9">
        <f t="shared" si="2"/>
        <v>948106.86</v>
      </c>
      <c r="J41" s="9">
        <v>0</v>
      </c>
      <c r="K41" s="18">
        <v>9585.6148528531066</v>
      </c>
      <c r="L41" s="1">
        <v>353</v>
      </c>
      <c r="M41" s="9">
        <v>3955979.1799999997</v>
      </c>
      <c r="N41" s="9">
        <v>-372756.63619286468</v>
      </c>
      <c r="O41" s="9">
        <f t="shared" si="3"/>
        <v>3583222.543807135</v>
      </c>
      <c r="P41" s="9">
        <v>2234484.2200000002</v>
      </c>
      <c r="Q41" s="9">
        <v>315899.5</v>
      </c>
      <c r="R41" s="9">
        <f t="shared" si="4"/>
        <v>1032838.8238071348</v>
      </c>
      <c r="S41" s="9">
        <v>0</v>
      </c>
      <c r="T41" s="18">
        <f t="shared" si="5"/>
        <v>10150.772078773753</v>
      </c>
      <c r="U41" s="1">
        <f t="shared" si="7"/>
        <v>-8.1999999999999886</v>
      </c>
      <c r="V41" s="9">
        <f t="shared" si="7"/>
        <v>63932.639999999665</v>
      </c>
      <c r="W41" s="9">
        <f t="shared" si="7"/>
        <v>56964.195541712921</v>
      </c>
      <c r="X41" s="9">
        <f t="shared" si="6"/>
        <v>120896.833807135</v>
      </c>
      <c r="Y41" s="9">
        <f t="shared" si="6"/>
        <v>26963.910000000149</v>
      </c>
      <c r="Z41" s="9">
        <f t="shared" si="6"/>
        <v>9200.960000000021</v>
      </c>
      <c r="AA41" s="9">
        <f t="shared" si="6"/>
        <v>84731.963807134773</v>
      </c>
      <c r="AB41" s="9">
        <f t="shared" si="6"/>
        <v>0</v>
      </c>
      <c r="AC41" s="18">
        <f t="shared" si="6"/>
        <v>565.15722592064594</v>
      </c>
    </row>
    <row r="42" spans="1:29" x14ac:dyDescent="0.25">
      <c r="A42" s="9" t="s">
        <v>69</v>
      </c>
      <c r="B42" s="9" t="s">
        <v>69</v>
      </c>
      <c r="C42" s="1">
        <v>4705.2000000000007</v>
      </c>
      <c r="D42" s="9">
        <v>39361716.280000001</v>
      </c>
      <c r="E42" s="9">
        <v>-4345926.8239742229</v>
      </c>
      <c r="F42" s="9">
        <f t="shared" si="1"/>
        <v>35015789.460000001</v>
      </c>
      <c r="G42" s="9">
        <v>7852081.1399999997</v>
      </c>
      <c r="H42" s="9">
        <v>1208186.42</v>
      </c>
      <c r="I42" s="9">
        <f t="shared" si="2"/>
        <v>25955521.899999999</v>
      </c>
      <c r="J42" s="9">
        <v>0</v>
      </c>
      <c r="K42" s="18">
        <v>7441.9308505114413</v>
      </c>
      <c r="L42" s="1">
        <v>4673.8999999999996</v>
      </c>
      <c r="M42" s="9">
        <v>40294049.879999995</v>
      </c>
      <c r="N42" s="9">
        <v>-3796752.6643697605</v>
      </c>
      <c r="O42" s="9">
        <f t="shared" si="3"/>
        <v>36497297.215630233</v>
      </c>
      <c r="P42" s="9">
        <v>6258769.0999999996</v>
      </c>
      <c r="Q42" s="9">
        <v>1244432.01</v>
      </c>
      <c r="R42" s="9">
        <f t="shared" si="4"/>
        <v>28994096.10563023</v>
      </c>
      <c r="S42" s="9">
        <v>0</v>
      </c>
      <c r="T42" s="18">
        <f t="shared" si="5"/>
        <v>7808.7458472860426</v>
      </c>
      <c r="U42" s="1">
        <f t="shared" si="7"/>
        <v>-31.300000000001091</v>
      </c>
      <c r="V42" s="9">
        <f t="shared" si="7"/>
        <v>932333.59999999404</v>
      </c>
      <c r="W42" s="9">
        <f t="shared" si="7"/>
        <v>549174.15960446233</v>
      </c>
      <c r="X42" s="9">
        <f t="shared" si="6"/>
        <v>1481507.7556302324</v>
      </c>
      <c r="Y42" s="9">
        <f t="shared" si="6"/>
        <v>-1593312.04</v>
      </c>
      <c r="Z42" s="9">
        <f t="shared" si="6"/>
        <v>36245.590000000084</v>
      </c>
      <c r="AA42" s="9">
        <f t="shared" si="6"/>
        <v>3038574.2056302316</v>
      </c>
      <c r="AB42" s="9">
        <f t="shared" si="6"/>
        <v>0</v>
      </c>
      <c r="AC42" s="18">
        <f t="shared" si="6"/>
        <v>366.81499677460124</v>
      </c>
    </row>
    <row r="43" spans="1:29" x14ac:dyDescent="0.25">
      <c r="A43" s="9" t="s">
        <v>70</v>
      </c>
      <c r="B43" s="9" t="s">
        <v>70</v>
      </c>
      <c r="C43" s="1">
        <v>87117.9</v>
      </c>
      <c r="D43" s="9">
        <v>776068934.45999992</v>
      </c>
      <c r="E43" s="9">
        <v>-85685765.72044757</v>
      </c>
      <c r="F43" s="9">
        <f t="shared" si="1"/>
        <v>690383168.74000001</v>
      </c>
      <c r="G43" s="9">
        <v>423384220.31</v>
      </c>
      <c r="H43" s="9">
        <v>23173416.98</v>
      </c>
      <c r="I43" s="9">
        <f t="shared" si="2"/>
        <v>243825531.44999999</v>
      </c>
      <c r="J43" s="9">
        <v>0</v>
      </c>
      <c r="K43" s="18">
        <v>7924.6956714150765</v>
      </c>
      <c r="L43" s="1">
        <v>87887.4</v>
      </c>
      <c r="M43" s="9">
        <v>807893414.08999991</v>
      </c>
      <c r="N43" s="9">
        <v>-76124675.519287616</v>
      </c>
      <c r="O43" s="9">
        <f t="shared" si="3"/>
        <v>731768738.57071233</v>
      </c>
      <c r="P43" s="9">
        <v>413060257.43000001</v>
      </c>
      <c r="Q43" s="9">
        <v>23868619.489999998</v>
      </c>
      <c r="R43" s="9">
        <f t="shared" si="4"/>
        <v>294839861.65071231</v>
      </c>
      <c r="S43" s="9">
        <v>0</v>
      </c>
      <c r="T43" s="18">
        <f t="shared" si="5"/>
        <v>8326.2076084935088</v>
      </c>
      <c r="U43" s="1">
        <f t="shared" si="7"/>
        <v>769.5</v>
      </c>
      <c r="V43" s="9">
        <f t="shared" si="7"/>
        <v>31824479.629999995</v>
      </c>
      <c r="W43" s="9">
        <f t="shared" si="7"/>
        <v>9561090.2011599541</v>
      </c>
      <c r="X43" s="9">
        <f t="shared" si="6"/>
        <v>41385569.830712318</v>
      </c>
      <c r="Y43" s="9">
        <f t="shared" si="6"/>
        <v>-10323962.879999995</v>
      </c>
      <c r="Z43" s="9">
        <f t="shared" si="6"/>
        <v>695202.50999999791</v>
      </c>
      <c r="AA43" s="9">
        <f t="shared" si="6"/>
        <v>51014330.200712323</v>
      </c>
      <c r="AB43" s="9">
        <f t="shared" si="6"/>
        <v>0</v>
      </c>
      <c r="AC43" s="18">
        <f t="shared" si="6"/>
        <v>401.51193707843231</v>
      </c>
    </row>
    <row r="44" spans="1:29" x14ac:dyDescent="0.25">
      <c r="A44" s="9" t="s">
        <v>71</v>
      </c>
      <c r="B44" s="9" t="s">
        <v>71</v>
      </c>
      <c r="C44" s="1">
        <v>284</v>
      </c>
      <c r="D44" s="9">
        <v>3240854.81</v>
      </c>
      <c r="E44" s="9">
        <v>-357822.75730038073</v>
      </c>
      <c r="F44" s="9">
        <f t="shared" si="1"/>
        <v>2883032.05</v>
      </c>
      <c r="G44" s="9">
        <v>2160230.9300000002</v>
      </c>
      <c r="H44" s="9">
        <v>85882.44</v>
      </c>
      <c r="I44" s="9">
        <f t="shared" si="2"/>
        <v>636918.68000000005</v>
      </c>
      <c r="J44" s="9">
        <v>0</v>
      </c>
      <c r="K44" s="18">
        <v>10151.516552478455</v>
      </c>
      <c r="L44" s="1">
        <v>277.8</v>
      </c>
      <c r="M44" s="9">
        <v>3293398.4699999997</v>
      </c>
      <c r="N44" s="9">
        <v>-310324.2154373338</v>
      </c>
      <c r="O44" s="9">
        <f t="shared" si="3"/>
        <v>2983074.2545626657</v>
      </c>
      <c r="P44" s="9">
        <v>2146896.35</v>
      </c>
      <c r="Q44" s="9">
        <v>88458.91</v>
      </c>
      <c r="R44" s="9">
        <f t="shared" si="4"/>
        <v>747718.99456266558</v>
      </c>
      <c r="S44" s="9">
        <v>0</v>
      </c>
      <c r="T44" s="18">
        <f t="shared" si="5"/>
        <v>10738.208259764815</v>
      </c>
      <c r="U44" s="1">
        <f t="shared" si="7"/>
        <v>-6.1999999999999886</v>
      </c>
      <c r="V44" s="9">
        <f t="shared" si="7"/>
        <v>52543.659999999683</v>
      </c>
      <c r="W44" s="9">
        <f t="shared" si="7"/>
        <v>47498.541863046936</v>
      </c>
      <c r="X44" s="9">
        <f t="shared" si="6"/>
        <v>100042.20456266589</v>
      </c>
      <c r="Y44" s="9">
        <f t="shared" si="6"/>
        <v>-13334.580000000075</v>
      </c>
      <c r="Z44" s="9">
        <f t="shared" si="6"/>
        <v>2576.4700000000012</v>
      </c>
      <c r="AA44" s="9">
        <f t="shared" si="6"/>
        <v>110800.31456266553</v>
      </c>
      <c r="AB44" s="9">
        <f t="shared" si="6"/>
        <v>0</v>
      </c>
      <c r="AC44" s="18">
        <f t="shared" si="6"/>
        <v>586.69170728635982</v>
      </c>
    </row>
    <row r="45" spans="1:29" x14ac:dyDescent="0.25">
      <c r="A45" s="9" t="s">
        <v>72</v>
      </c>
      <c r="B45" s="9" t="s">
        <v>72</v>
      </c>
      <c r="C45" s="1">
        <v>64504.3</v>
      </c>
      <c r="D45" s="9">
        <v>536296975.74000001</v>
      </c>
      <c r="E45" s="9">
        <v>-59212545.405927084</v>
      </c>
      <c r="F45" s="9">
        <f t="shared" si="1"/>
        <v>477084430.32999998</v>
      </c>
      <c r="G45" s="9">
        <v>162307453.69</v>
      </c>
      <c r="H45" s="9">
        <v>14889161.34</v>
      </c>
      <c r="I45" s="9">
        <f t="shared" si="2"/>
        <v>299887815.30000001</v>
      </c>
      <c r="J45" s="9">
        <v>0</v>
      </c>
      <c r="K45" s="18">
        <v>7396.1612890734414</v>
      </c>
      <c r="L45" s="1">
        <v>65169</v>
      </c>
      <c r="M45" s="9">
        <v>558617362.84000003</v>
      </c>
      <c r="N45" s="9">
        <v>-52636356.162816659</v>
      </c>
      <c r="O45" s="9">
        <f t="shared" si="3"/>
        <v>505981006.67718339</v>
      </c>
      <c r="P45" s="9">
        <v>166137377.59</v>
      </c>
      <c r="Q45" s="9">
        <v>15335836.18</v>
      </c>
      <c r="R45" s="9">
        <f t="shared" si="4"/>
        <v>324507792.90718335</v>
      </c>
      <c r="S45" s="9">
        <v>0</v>
      </c>
      <c r="T45" s="18">
        <f t="shared" si="5"/>
        <v>7764.1364249441203</v>
      </c>
      <c r="U45" s="1">
        <f t="shared" si="7"/>
        <v>664.69999999999709</v>
      </c>
      <c r="V45" s="9">
        <f t="shared" si="7"/>
        <v>22320387.100000024</v>
      </c>
      <c r="W45" s="9">
        <f t="shared" si="7"/>
        <v>6576189.2431104258</v>
      </c>
      <c r="X45" s="9">
        <f t="shared" si="6"/>
        <v>28896576.347183406</v>
      </c>
      <c r="Y45" s="9">
        <f t="shared" si="6"/>
        <v>3829923.900000006</v>
      </c>
      <c r="Z45" s="9">
        <f t="shared" si="6"/>
        <v>446674.83999999985</v>
      </c>
      <c r="AA45" s="9">
        <f t="shared" si="6"/>
        <v>24619977.607183337</v>
      </c>
      <c r="AB45" s="9">
        <f t="shared" si="6"/>
        <v>0</v>
      </c>
      <c r="AC45" s="18">
        <f t="shared" si="6"/>
        <v>367.97513587067897</v>
      </c>
    </row>
    <row r="46" spans="1:29" x14ac:dyDescent="0.25">
      <c r="A46" s="9" t="s">
        <v>73</v>
      </c>
      <c r="B46" s="9" t="s">
        <v>73</v>
      </c>
      <c r="C46" s="1">
        <v>6894.5</v>
      </c>
      <c r="D46" s="9">
        <v>61575335.579999998</v>
      </c>
      <c r="E46" s="9">
        <v>-6798532.3782313578</v>
      </c>
      <c r="F46" s="9">
        <f t="shared" si="1"/>
        <v>54776803.200000003</v>
      </c>
      <c r="G46" s="9">
        <v>33700794.18</v>
      </c>
      <c r="H46" s="9">
        <v>1594763.94</v>
      </c>
      <c r="I46" s="9">
        <f t="shared" si="2"/>
        <v>19481245.079999998</v>
      </c>
      <c r="J46" s="9">
        <v>0</v>
      </c>
      <c r="K46" s="18">
        <v>7944.9963765359989</v>
      </c>
      <c r="L46" s="1">
        <v>6895.6</v>
      </c>
      <c r="M46" s="9">
        <v>63280437.159999996</v>
      </c>
      <c r="N46" s="9">
        <v>-5962671.1414026078</v>
      </c>
      <c r="O46" s="9">
        <f t="shared" si="3"/>
        <v>57317766.018597387</v>
      </c>
      <c r="P46" s="9">
        <v>34043730.520000003</v>
      </c>
      <c r="Q46" s="9">
        <v>1642606.86</v>
      </c>
      <c r="R46" s="9">
        <f t="shared" si="4"/>
        <v>21631428.638597384</v>
      </c>
      <c r="S46" s="9">
        <v>0</v>
      </c>
      <c r="T46" s="18">
        <f t="shared" si="5"/>
        <v>8312.2231594926307</v>
      </c>
      <c r="U46" s="1">
        <f t="shared" si="7"/>
        <v>1.1000000000003638</v>
      </c>
      <c r="V46" s="9">
        <f t="shared" si="7"/>
        <v>1705101.5799999982</v>
      </c>
      <c r="W46" s="9">
        <f t="shared" si="7"/>
        <v>835861.23682875</v>
      </c>
      <c r="X46" s="9">
        <f t="shared" si="6"/>
        <v>2540962.8185973838</v>
      </c>
      <c r="Y46" s="9">
        <f t="shared" si="6"/>
        <v>342936.34000000358</v>
      </c>
      <c r="Z46" s="9">
        <f t="shared" si="6"/>
        <v>47842.920000000158</v>
      </c>
      <c r="AA46" s="9">
        <f t="shared" si="6"/>
        <v>2150183.5585973859</v>
      </c>
      <c r="AB46" s="9">
        <f t="shared" si="6"/>
        <v>0</v>
      </c>
      <c r="AC46" s="18">
        <f t="shared" si="6"/>
        <v>367.22678295663172</v>
      </c>
    </row>
    <row r="47" spans="1:29" x14ac:dyDescent="0.25">
      <c r="A47" s="9" t="s">
        <v>74</v>
      </c>
      <c r="B47" s="9" t="s">
        <v>75</v>
      </c>
      <c r="C47" s="1">
        <v>2337.1999999999998</v>
      </c>
      <c r="D47" s="9">
        <v>19850863.09</v>
      </c>
      <c r="E47" s="9">
        <v>-2191733.6573483078</v>
      </c>
      <c r="F47" s="9">
        <f t="shared" si="1"/>
        <v>17659129.43</v>
      </c>
      <c r="G47" s="9">
        <v>5588123.1500000004</v>
      </c>
      <c r="H47" s="9">
        <v>852455.28</v>
      </c>
      <c r="I47" s="9">
        <f t="shared" si="2"/>
        <v>11218551</v>
      </c>
      <c r="J47" s="9">
        <v>0</v>
      </c>
      <c r="K47" s="18">
        <v>7555.67394858853</v>
      </c>
      <c r="L47" s="1">
        <v>2400.8000000000002</v>
      </c>
      <c r="M47" s="9">
        <v>21018664.41</v>
      </c>
      <c r="N47" s="9">
        <v>-1980507.5523016991</v>
      </c>
      <c r="O47" s="9">
        <f t="shared" si="3"/>
        <v>19038156.857698303</v>
      </c>
      <c r="P47" s="9">
        <v>5737207.2300000004</v>
      </c>
      <c r="Q47" s="9">
        <v>878028.94</v>
      </c>
      <c r="R47" s="9">
        <f t="shared" si="4"/>
        <v>12422920.687698303</v>
      </c>
      <c r="S47" s="9">
        <v>0</v>
      </c>
      <c r="T47" s="18">
        <f t="shared" si="5"/>
        <v>7929.9220500242845</v>
      </c>
      <c r="U47" s="1">
        <f t="shared" si="7"/>
        <v>63.600000000000364</v>
      </c>
      <c r="V47" s="9">
        <f t="shared" si="7"/>
        <v>1167801.3200000003</v>
      </c>
      <c r="W47" s="9">
        <f t="shared" si="7"/>
        <v>211226.10504660872</v>
      </c>
      <c r="X47" s="9">
        <f t="shared" si="6"/>
        <v>1379027.427698303</v>
      </c>
      <c r="Y47" s="9">
        <f t="shared" si="6"/>
        <v>149084.08000000007</v>
      </c>
      <c r="Z47" s="9">
        <f t="shared" si="6"/>
        <v>25573.659999999916</v>
      </c>
      <c r="AA47" s="9">
        <f t="shared" si="6"/>
        <v>1204369.6876983028</v>
      </c>
      <c r="AB47" s="9">
        <f t="shared" si="6"/>
        <v>0</v>
      </c>
      <c r="AC47" s="18">
        <f t="shared" si="6"/>
        <v>374.24810143575451</v>
      </c>
    </row>
    <row r="48" spans="1:29" x14ac:dyDescent="0.25">
      <c r="A48" s="9" t="s">
        <v>74</v>
      </c>
      <c r="B48" s="9" t="s">
        <v>76</v>
      </c>
      <c r="C48" s="1">
        <v>263.5</v>
      </c>
      <c r="D48" s="9">
        <v>3336098.7</v>
      </c>
      <c r="E48" s="9">
        <v>-368338.63454074808</v>
      </c>
      <c r="F48" s="9">
        <f t="shared" si="1"/>
        <v>2967760.07</v>
      </c>
      <c r="G48" s="9">
        <v>733361.19</v>
      </c>
      <c r="H48" s="9">
        <v>106291.01</v>
      </c>
      <c r="I48" s="9">
        <f t="shared" si="2"/>
        <v>2128107.87</v>
      </c>
      <c r="J48" s="9">
        <v>0</v>
      </c>
      <c r="K48" s="18">
        <v>11262.841267310259</v>
      </c>
      <c r="L48" s="1">
        <v>250.6</v>
      </c>
      <c r="M48" s="9">
        <v>3376734.86</v>
      </c>
      <c r="N48" s="9">
        <v>-318176.6815387496</v>
      </c>
      <c r="O48" s="9">
        <f t="shared" si="3"/>
        <v>3058558.1784612504</v>
      </c>
      <c r="P48" s="9">
        <v>761613.23</v>
      </c>
      <c r="Q48" s="9">
        <v>109479.74</v>
      </c>
      <c r="R48" s="9">
        <f t="shared" si="4"/>
        <v>2187465.2084612502</v>
      </c>
      <c r="S48" s="9">
        <v>0</v>
      </c>
      <c r="T48" s="18">
        <f t="shared" si="5"/>
        <v>12204.940855791103</v>
      </c>
      <c r="U48" s="1">
        <f t="shared" si="7"/>
        <v>-12.900000000000006</v>
      </c>
      <c r="V48" s="9">
        <f t="shared" si="7"/>
        <v>40636.159999999683</v>
      </c>
      <c r="W48" s="9">
        <f t="shared" si="7"/>
        <v>50161.953001998481</v>
      </c>
      <c r="X48" s="9">
        <f t="shared" si="6"/>
        <v>90798.108461250551</v>
      </c>
      <c r="Y48" s="9">
        <f t="shared" si="6"/>
        <v>28252.040000000037</v>
      </c>
      <c r="Z48" s="9">
        <f t="shared" si="6"/>
        <v>3188.7300000000105</v>
      </c>
      <c r="AA48" s="9">
        <f t="shared" si="6"/>
        <v>59357.338461250067</v>
      </c>
      <c r="AB48" s="9">
        <f t="shared" si="6"/>
        <v>0</v>
      </c>
      <c r="AC48" s="18">
        <f t="shared" si="6"/>
        <v>942.09958848084352</v>
      </c>
    </row>
    <row r="49" spans="1:29" x14ac:dyDescent="0.25">
      <c r="A49" s="9" t="s">
        <v>74</v>
      </c>
      <c r="B49" s="9" t="s">
        <v>77</v>
      </c>
      <c r="C49" s="1">
        <v>302.10000000000002</v>
      </c>
      <c r="D49" s="9">
        <v>3609067.4</v>
      </c>
      <c r="E49" s="9">
        <v>-398477.10683185956</v>
      </c>
      <c r="F49" s="9">
        <f t="shared" si="1"/>
        <v>3210590.29</v>
      </c>
      <c r="G49" s="9">
        <v>444890.66</v>
      </c>
      <c r="H49" s="9">
        <v>69394.3</v>
      </c>
      <c r="I49" s="9">
        <f t="shared" si="2"/>
        <v>2696305.33</v>
      </c>
      <c r="J49" s="9">
        <v>0</v>
      </c>
      <c r="K49" s="18">
        <v>10627.56963848703</v>
      </c>
      <c r="L49" s="1">
        <v>300.89999999999998</v>
      </c>
      <c r="M49" s="9">
        <v>3710974.75</v>
      </c>
      <c r="N49" s="9">
        <v>-349670.8152055181</v>
      </c>
      <c r="O49" s="9">
        <f t="shared" si="3"/>
        <v>3361303.9347944818</v>
      </c>
      <c r="P49" s="9">
        <v>454556.21</v>
      </c>
      <c r="Q49" s="9">
        <v>71476.13</v>
      </c>
      <c r="R49" s="9">
        <f t="shared" si="4"/>
        <v>2835271.594794482</v>
      </c>
      <c r="S49" s="9">
        <v>0</v>
      </c>
      <c r="T49" s="18">
        <f t="shared" si="5"/>
        <v>11170.833947472524</v>
      </c>
      <c r="U49" s="1">
        <f t="shared" si="7"/>
        <v>-1.2000000000000455</v>
      </c>
      <c r="V49" s="9">
        <f t="shared" si="7"/>
        <v>101907.35000000009</v>
      </c>
      <c r="W49" s="9">
        <f t="shared" si="7"/>
        <v>48806.291626341466</v>
      </c>
      <c r="X49" s="9">
        <f t="shared" si="6"/>
        <v>150713.64479448181</v>
      </c>
      <c r="Y49" s="9">
        <f t="shared" si="6"/>
        <v>9665.5500000000466</v>
      </c>
      <c r="Z49" s="9">
        <f t="shared" si="6"/>
        <v>2081.8300000000017</v>
      </c>
      <c r="AA49" s="9">
        <f t="shared" si="6"/>
        <v>138966.26479448192</v>
      </c>
      <c r="AB49" s="9">
        <f t="shared" si="6"/>
        <v>0</v>
      </c>
      <c r="AC49" s="18">
        <f t="shared" si="6"/>
        <v>543.2643089854937</v>
      </c>
    </row>
    <row r="50" spans="1:29" x14ac:dyDescent="0.25">
      <c r="A50" s="9" t="s">
        <v>74</v>
      </c>
      <c r="B50" s="9" t="s">
        <v>74</v>
      </c>
      <c r="C50" s="1">
        <v>211.9</v>
      </c>
      <c r="D50" s="9">
        <v>2952238.9000000004</v>
      </c>
      <c r="E50" s="9">
        <v>-325956.6766606996</v>
      </c>
      <c r="F50" s="9">
        <f t="shared" si="1"/>
        <v>2626282.2200000002</v>
      </c>
      <c r="G50" s="9">
        <v>437509.13</v>
      </c>
      <c r="H50" s="9">
        <v>72674.53</v>
      </c>
      <c r="I50" s="9">
        <f t="shared" si="2"/>
        <v>2116098.56</v>
      </c>
      <c r="J50" s="9">
        <v>0</v>
      </c>
      <c r="K50" s="18">
        <v>12393.964095933899</v>
      </c>
      <c r="L50" s="1">
        <v>212.9</v>
      </c>
      <c r="M50" s="9">
        <v>3052139.28</v>
      </c>
      <c r="N50" s="9">
        <v>-287591.29394733364</v>
      </c>
      <c r="O50" s="9">
        <f t="shared" si="3"/>
        <v>2764547.9860526663</v>
      </c>
      <c r="P50" s="9">
        <v>454053.78</v>
      </c>
      <c r="Q50" s="9">
        <v>74854.77</v>
      </c>
      <c r="R50" s="9">
        <f t="shared" si="4"/>
        <v>2235639.4360526665</v>
      </c>
      <c r="S50" s="9">
        <v>0</v>
      </c>
      <c r="T50" s="18">
        <f t="shared" si="5"/>
        <v>12985.194861684669</v>
      </c>
      <c r="U50" s="1">
        <f t="shared" si="7"/>
        <v>1</v>
      </c>
      <c r="V50" s="9">
        <f t="shared" si="7"/>
        <v>99900.379999999423</v>
      </c>
      <c r="W50" s="9">
        <f t="shared" si="7"/>
        <v>38365.382713365951</v>
      </c>
      <c r="X50" s="9">
        <f t="shared" si="6"/>
        <v>138265.76605266612</v>
      </c>
      <c r="Y50" s="9">
        <f t="shared" si="6"/>
        <v>16544.650000000023</v>
      </c>
      <c r="Z50" s="9">
        <f t="shared" si="6"/>
        <v>2180.2400000000052</v>
      </c>
      <c r="AA50" s="9">
        <f t="shared" si="6"/>
        <v>119540.87605266646</v>
      </c>
      <c r="AB50" s="9">
        <f t="shared" si="6"/>
        <v>0</v>
      </c>
      <c r="AC50" s="18">
        <f t="shared" si="6"/>
        <v>591.23076575076993</v>
      </c>
    </row>
    <row r="51" spans="1:29" x14ac:dyDescent="0.25">
      <c r="A51" s="9" t="s">
        <v>74</v>
      </c>
      <c r="B51" s="9" t="s">
        <v>78</v>
      </c>
      <c r="C51" s="1">
        <v>50</v>
      </c>
      <c r="D51" s="9">
        <v>913155.55999999994</v>
      </c>
      <c r="E51" s="9">
        <v>-100821.49910423577</v>
      </c>
      <c r="F51" s="9">
        <f t="shared" si="1"/>
        <v>812334.06</v>
      </c>
      <c r="G51" s="9">
        <v>278101.24</v>
      </c>
      <c r="H51" s="9">
        <v>45903.81</v>
      </c>
      <c r="I51" s="9">
        <f t="shared" si="2"/>
        <v>488329.01</v>
      </c>
      <c r="J51" s="9">
        <v>0</v>
      </c>
      <c r="K51" s="18">
        <v>16246.673600173259</v>
      </c>
      <c r="L51" s="1">
        <v>50</v>
      </c>
      <c r="M51" s="9">
        <v>942565.06</v>
      </c>
      <c r="N51" s="9">
        <v>-88814.264477126417</v>
      </c>
      <c r="O51" s="9">
        <f t="shared" si="3"/>
        <v>853750.79552287364</v>
      </c>
      <c r="P51" s="9">
        <v>285192.75</v>
      </c>
      <c r="Q51" s="9">
        <v>47280.92</v>
      </c>
      <c r="R51" s="9">
        <f t="shared" si="4"/>
        <v>521277.12552287366</v>
      </c>
      <c r="S51" s="9">
        <v>0</v>
      </c>
      <c r="T51" s="18">
        <f t="shared" si="5"/>
        <v>17075.015910457474</v>
      </c>
      <c r="U51" s="1">
        <f t="shared" si="7"/>
        <v>0</v>
      </c>
      <c r="V51" s="9">
        <f t="shared" si="7"/>
        <v>29409.500000000116</v>
      </c>
      <c r="W51" s="9">
        <f t="shared" si="7"/>
        <v>12007.234627109356</v>
      </c>
      <c r="X51" s="9">
        <f t="shared" si="6"/>
        <v>41416.735522873583</v>
      </c>
      <c r="Y51" s="9">
        <f t="shared" si="6"/>
        <v>7091.5100000000093</v>
      </c>
      <c r="Z51" s="9">
        <f t="shared" si="6"/>
        <v>1377.1100000000006</v>
      </c>
      <c r="AA51" s="9">
        <f t="shared" si="6"/>
        <v>32948.115522873646</v>
      </c>
      <c r="AB51" s="9">
        <f t="shared" si="6"/>
        <v>0</v>
      </c>
      <c r="AC51" s="18">
        <f t="shared" si="6"/>
        <v>828.34231028421527</v>
      </c>
    </row>
    <row r="52" spans="1:29" x14ac:dyDescent="0.25">
      <c r="A52" s="9" t="s">
        <v>79</v>
      </c>
      <c r="B52" s="9" t="s">
        <v>80</v>
      </c>
      <c r="C52" s="1">
        <v>474.3</v>
      </c>
      <c r="D52" s="9">
        <v>4682627.3800000008</v>
      </c>
      <c r="E52" s="9">
        <v>-517008.85684596834</v>
      </c>
      <c r="F52" s="9">
        <f t="shared" si="1"/>
        <v>4165618.52</v>
      </c>
      <c r="G52" s="9">
        <v>1061058.23</v>
      </c>
      <c r="H52" s="9">
        <v>92196.66</v>
      </c>
      <c r="I52" s="9">
        <f t="shared" si="2"/>
        <v>3012363.63</v>
      </c>
      <c r="J52" s="9">
        <v>0</v>
      </c>
      <c r="K52" s="18">
        <v>8782.6619649574059</v>
      </c>
      <c r="L52" s="1">
        <v>486</v>
      </c>
      <c r="M52" s="9">
        <v>4939220.32</v>
      </c>
      <c r="N52" s="9">
        <v>-465403.65055678703</v>
      </c>
      <c r="O52" s="9">
        <f t="shared" si="3"/>
        <v>4473816.6694432134</v>
      </c>
      <c r="P52" s="9">
        <v>1096917.33</v>
      </c>
      <c r="Q52" s="9">
        <v>94962.559999999998</v>
      </c>
      <c r="R52" s="9">
        <f t="shared" si="4"/>
        <v>3281936.7794432133</v>
      </c>
      <c r="S52" s="9">
        <v>0</v>
      </c>
      <c r="T52" s="18">
        <f t="shared" si="5"/>
        <v>9205.3840935045537</v>
      </c>
      <c r="U52" s="1">
        <f t="shared" si="7"/>
        <v>11.699999999999989</v>
      </c>
      <c r="V52" s="9">
        <f t="shared" si="7"/>
        <v>256592.93999999948</v>
      </c>
      <c r="W52" s="9">
        <f t="shared" si="7"/>
        <v>51605.206289181311</v>
      </c>
      <c r="X52" s="9">
        <f t="shared" si="6"/>
        <v>308198.14944321336</v>
      </c>
      <c r="Y52" s="9">
        <f t="shared" si="6"/>
        <v>35859.100000000093</v>
      </c>
      <c r="Z52" s="9">
        <f t="shared" si="6"/>
        <v>2765.8999999999942</v>
      </c>
      <c r="AA52" s="9">
        <f t="shared" si="6"/>
        <v>269573.14944321336</v>
      </c>
      <c r="AB52" s="9">
        <f t="shared" si="6"/>
        <v>0</v>
      </c>
      <c r="AC52" s="18">
        <f t="shared" si="6"/>
        <v>422.7221285471478</v>
      </c>
    </row>
    <row r="53" spans="1:29" x14ac:dyDescent="0.25">
      <c r="A53" s="9" t="s">
        <v>79</v>
      </c>
      <c r="B53" s="9" t="s">
        <v>81</v>
      </c>
      <c r="C53" s="1">
        <v>11452</v>
      </c>
      <c r="D53" s="9">
        <v>100416779.83000001</v>
      </c>
      <c r="E53" s="9">
        <v>-11087015.970948683</v>
      </c>
      <c r="F53" s="9">
        <f t="shared" si="1"/>
        <v>89329763.859999999</v>
      </c>
      <c r="G53" s="9">
        <v>10598084.880000001</v>
      </c>
      <c r="H53" s="9">
        <v>1294054.04</v>
      </c>
      <c r="I53" s="9">
        <f t="shared" si="2"/>
        <v>77437624.939999998</v>
      </c>
      <c r="J53" s="9">
        <v>0</v>
      </c>
      <c r="K53" s="18">
        <v>7800.359934869186</v>
      </c>
      <c r="L53" s="1">
        <v>11392.9</v>
      </c>
      <c r="M53" s="9">
        <v>102874495.25</v>
      </c>
      <c r="N53" s="9">
        <v>-9693466.2834673561</v>
      </c>
      <c r="O53" s="9">
        <f t="shared" si="3"/>
        <v>93181028.966532648</v>
      </c>
      <c r="P53" s="9">
        <v>10871542.02</v>
      </c>
      <c r="Q53" s="9">
        <v>1332875.6599999999</v>
      </c>
      <c r="R53" s="9">
        <f t="shared" si="4"/>
        <v>80976611.286532655</v>
      </c>
      <c r="S53" s="9">
        <v>0</v>
      </c>
      <c r="T53" s="18">
        <f t="shared" si="5"/>
        <v>8178.8683273383112</v>
      </c>
      <c r="U53" s="1">
        <f t="shared" si="7"/>
        <v>-59.100000000000364</v>
      </c>
      <c r="V53" s="9">
        <f t="shared" si="7"/>
        <v>2457715.4199999869</v>
      </c>
      <c r="W53" s="9">
        <f t="shared" si="7"/>
        <v>1393549.687481327</v>
      </c>
      <c r="X53" s="9">
        <f t="shared" si="6"/>
        <v>3851265.1065326482</v>
      </c>
      <c r="Y53" s="9">
        <f t="shared" si="6"/>
        <v>273457.13999999873</v>
      </c>
      <c r="Z53" s="9">
        <f t="shared" si="6"/>
        <v>38821.619999999879</v>
      </c>
      <c r="AA53" s="9">
        <f t="shared" si="6"/>
        <v>3538986.3465326577</v>
      </c>
      <c r="AB53" s="9">
        <f t="shared" si="6"/>
        <v>0</v>
      </c>
      <c r="AC53" s="18">
        <f t="shared" si="6"/>
        <v>378.50839246912528</v>
      </c>
    </row>
    <row r="54" spans="1:29" x14ac:dyDescent="0.25">
      <c r="A54" s="9" t="s">
        <v>79</v>
      </c>
      <c r="B54" s="9" t="s">
        <v>82</v>
      </c>
      <c r="C54" s="1">
        <v>9048.2000000000007</v>
      </c>
      <c r="D54" s="9">
        <v>74027124.444000006</v>
      </c>
      <c r="E54" s="9">
        <v>-8173334.3011347353</v>
      </c>
      <c r="F54" s="9">
        <f t="shared" si="1"/>
        <v>65853790.140000001</v>
      </c>
      <c r="G54" s="9">
        <v>7984188.3200000003</v>
      </c>
      <c r="H54" s="9">
        <v>804806.61</v>
      </c>
      <c r="I54" s="9">
        <f t="shared" si="2"/>
        <v>57064795.210000001</v>
      </c>
      <c r="J54" s="9">
        <v>0</v>
      </c>
      <c r="K54" s="18">
        <v>7278.1060614650105</v>
      </c>
      <c r="L54" s="1">
        <v>9144.7999999999993</v>
      </c>
      <c r="M54" s="9">
        <v>77121573.420000002</v>
      </c>
      <c r="N54" s="9">
        <v>-7266867.9429046549</v>
      </c>
      <c r="O54" s="9">
        <f t="shared" si="3"/>
        <v>69854705.477095351</v>
      </c>
      <c r="P54" s="9">
        <v>8200826.7000000002</v>
      </c>
      <c r="Q54" s="9">
        <v>828950.81</v>
      </c>
      <c r="R54" s="9">
        <f t="shared" si="4"/>
        <v>60824927.967095345</v>
      </c>
      <c r="S54" s="9">
        <v>0</v>
      </c>
      <c r="T54" s="18">
        <f t="shared" si="5"/>
        <v>7638.7351803314841</v>
      </c>
      <c r="U54" s="1">
        <f t="shared" si="7"/>
        <v>96.599999999998545</v>
      </c>
      <c r="V54" s="9">
        <f t="shared" si="7"/>
        <v>3094448.9759999961</v>
      </c>
      <c r="W54" s="9">
        <f t="shared" si="7"/>
        <v>906466.35823008046</v>
      </c>
      <c r="X54" s="9">
        <f t="shared" si="6"/>
        <v>4000915.33709535</v>
      </c>
      <c r="Y54" s="9">
        <f t="shared" si="6"/>
        <v>216638.37999999989</v>
      </c>
      <c r="Z54" s="9">
        <f t="shared" si="6"/>
        <v>24144.20000000007</v>
      </c>
      <c r="AA54" s="9">
        <f t="shared" si="6"/>
        <v>3760132.7570953444</v>
      </c>
      <c r="AB54" s="9">
        <f t="shared" si="6"/>
        <v>0</v>
      </c>
      <c r="AC54" s="18">
        <f t="shared" si="6"/>
        <v>360.62911886647362</v>
      </c>
    </row>
    <row r="55" spans="1:29" x14ac:dyDescent="0.25">
      <c r="A55" s="9" t="s">
        <v>79</v>
      </c>
      <c r="B55" s="9" t="s">
        <v>83</v>
      </c>
      <c r="C55" s="1">
        <v>7826.5</v>
      </c>
      <c r="D55" s="9">
        <v>64031883.630000003</v>
      </c>
      <c r="E55" s="9">
        <v>-7069759.8315500319</v>
      </c>
      <c r="F55" s="9">
        <f t="shared" si="1"/>
        <v>56962123.799999997</v>
      </c>
      <c r="G55" s="9">
        <v>2928779.41</v>
      </c>
      <c r="H55" s="9">
        <v>354929.4</v>
      </c>
      <c r="I55" s="9">
        <f t="shared" si="2"/>
        <v>53678414.990000002</v>
      </c>
      <c r="J55" s="9">
        <v>0</v>
      </c>
      <c r="K55" s="18">
        <v>7278.1060614650105</v>
      </c>
      <c r="L55" s="1">
        <v>7806</v>
      </c>
      <c r="M55" s="9">
        <v>65830964.279999994</v>
      </c>
      <c r="N55" s="9">
        <v>-6202997.4592397697</v>
      </c>
      <c r="O55" s="9">
        <f t="shared" si="3"/>
        <v>59627966.82076022</v>
      </c>
      <c r="P55" s="9">
        <v>2968510.15</v>
      </c>
      <c r="Q55" s="9">
        <v>365577.28</v>
      </c>
      <c r="R55" s="9">
        <f t="shared" si="4"/>
        <v>56293879.390760221</v>
      </c>
      <c r="S55" s="9">
        <v>0</v>
      </c>
      <c r="T55" s="18">
        <f t="shared" si="5"/>
        <v>7638.7351807276737</v>
      </c>
      <c r="U55" s="1">
        <f t="shared" si="7"/>
        <v>-20.5</v>
      </c>
      <c r="V55" s="9">
        <f t="shared" si="7"/>
        <v>1799080.6499999911</v>
      </c>
      <c r="W55" s="9">
        <f t="shared" si="7"/>
        <v>866762.37231026217</v>
      </c>
      <c r="X55" s="9">
        <f t="shared" si="6"/>
        <v>2665843.0207602233</v>
      </c>
      <c r="Y55" s="9">
        <f t="shared" si="6"/>
        <v>39730.739999999758</v>
      </c>
      <c r="Z55" s="9">
        <f t="shared" si="6"/>
        <v>10647.880000000005</v>
      </c>
      <c r="AA55" s="9">
        <f t="shared" si="6"/>
        <v>2615464.4007602185</v>
      </c>
      <c r="AB55" s="9">
        <f t="shared" si="6"/>
        <v>0</v>
      </c>
      <c r="AC55" s="18">
        <f t="shared" si="6"/>
        <v>360.62911926266315</v>
      </c>
    </row>
    <row r="56" spans="1:29" x14ac:dyDescent="0.25">
      <c r="A56" s="9" t="s">
        <v>79</v>
      </c>
      <c r="B56" s="9" t="s">
        <v>84</v>
      </c>
      <c r="C56" s="1">
        <v>30132</v>
      </c>
      <c r="D56" s="9">
        <v>256152062.92000002</v>
      </c>
      <c r="E56" s="9">
        <v>-28281747.506675564</v>
      </c>
      <c r="F56" s="9">
        <f t="shared" si="1"/>
        <v>227870315.41</v>
      </c>
      <c r="G56" s="9">
        <v>59649010.840000004</v>
      </c>
      <c r="H56" s="9">
        <v>7300888.5700000003</v>
      </c>
      <c r="I56" s="9">
        <f t="shared" si="2"/>
        <v>160920416</v>
      </c>
      <c r="J56" s="9">
        <v>0</v>
      </c>
      <c r="K56" s="18">
        <v>7562.399063106237</v>
      </c>
      <c r="L56" s="1">
        <v>30360.400000000001</v>
      </c>
      <c r="M56" s="9">
        <v>266227800.04999998</v>
      </c>
      <c r="N56" s="9">
        <v>-25085617.161328074</v>
      </c>
      <c r="O56" s="9">
        <f t="shared" si="3"/>
        <v>241142182.8886719</v>
      </c>
      <c r="P56" s="9">
        <v>60325540.409999996</v>
      </c>
      <c r="Q56" s="9">
        <v>7519915.2300000004</v>
      </c>
      <c r="R56" s="9">
        <f t="shared" si="4"/>
        <v>173296727.24867192</v>
      </c>
      <c r="S56" s="9">
        <v>0</v>
      </c>
      <c r="T56" s="18">
        <f t="shared" si="5"/>
        <v>7942.6550008785089</v>
      </c>
      <c r="U56" s="1">
        <f t="shared" si="7"/>
        <v>228.40000000000146</v>
      </c>
      <c r="V56" s="9">
        <f t="shared" si="7"/>
        <v>10075737.129999965</v>
      </c>
      <c r="W56" s="9">
        <f t="shared" si="7"/>
        <v>3196130.3453474902</v>
      </c>
      <c r="X56" s="9">
        <f t="shared" si="6"/>
        <v>13271867.478671908</v>
      </c>
      <c r="Y56" s="9">
        <f t="shared" si="6"/>
        <v>676529.56999999285</v>
      </c>
      <c r="Z56" s="9">
        <f t="shared" si="6"/>
        <v>219026.66000000015</v>
      </c>
      <c r="AA56" s="9">
        <f t="shared" si="6"/>
        <v>12376311.248671919</v>
      </c>
      <c r="AB56" s="9">
        <f t="shared" si="6"/>
        <v>0</v>
      </c>
      <c r="AC56" s="18">
        <f t="shared" si="6"/>
        <v>380.25593777227186</v>
      </c>
    </row>
    <row r="57" spans="1:29" x14ac:dyDescent="0.25">
      <c r="A57" s="9" t="s">
        <v>79</v>
      </c>
      <c r="B57" s="9" t="s">
        <v>85</v>
      </c>
      <c r="C57" s="1">
        <v>4945.8999999999996</v>
      </c>
      <c r="D57" s="9">
        <v>40464485.177999996</v>
      </c>
      <c r="E57" s="9">
        <v>-4467683.5304239821</v>
      </c>
      <c r="F57" s="9">
        <f t="shared" si="1"/>
        <v>35996801.649999999</v>
      </c>
      <c r="G57" s="9">
        <v>10373437.26</v>
      </c>
      <c r="H57" s="9">
        <v>1297465.48</v>
      </c>
      <c r="I57" s="9">
        <f t="shared" si="2"/>
        <v>24325898.91</v>
      </c>
      <c r="J57" s="9">
        <v>0</v>
      </c>
      <c r="K57" s="18">
        <v>7278.1060614650105</v>
      </c>
      <c r="L57" s="1">
        <v>4959.3</v>
      </c>
      <c r="M57" s="9">
        <v>41823661.434</v>
      </c>
      <c r="N57" s="9">
        <v>-3940882.0522172423</v>
      </c>
      <c r="O57" s="9">
        <f t="shared" si="3"/>
        <v>37882779.381782755</v>
      </c>
      <c r="P57" s="9">
        <v>10438656.039999999</v>
      </c>
      <c r="Q57" s="9">
        <v>1336389.44</v>
      </c>
      <c r="R57" s="9">
        <f t="shared" si="4"/>
        <v>26107733.901782755</v>
      </c>
      <c r="S57" s="9">
        <v>0</v>
      </c>
      <c r="T57" s="18">
        <f t="shared" si="5"/>
        <v>7638.7351807276737</v>
      </c>
      <c r="U57" s="1">
        <f t="shared" si="7"/>
        <v>13.400000000000546</v>
      </c>
      <c r="V57" s="9">
        <f t="shared" si="7"/>
        <v>1359176.2560000047</v>
      </c>
      <c r="W57" s="9">
        <f t="shared" si="7"/>
        <v>526801.47820673976</v>
      </c>
      <c r="X57" s="9">
        <f t="shared" si="6"/>
        <v>1885977.7317827567</v>
      </c>
      <c r="Y57" s="9">
        <f t="shared" si="6"/>
        <v>65218.779999999329</v>
      </c>
      <c r="Z57" s="9">
        <f t="shared" si="6"/>
        <v>38923.959999999963</v>
      </c>
      <c r="AA57" s="9">
        <f t="shared" si="6"/>
        <v>1781834.9917827547</v>
      </c>
      <c r="AB57" s="9">
        <f t="shared" si="6"/>
        <v>0</v>
      </c>
      <c r="AC57" s="18">
        <f t="shared" si="6"/>
        <v>360.62911926266315</v>
      </c>
    </row>
    <row r="58" spans="1:29" x14ac:dyDescent="0.25">
      <c r="A58" s="9" t="s">
        <v>79</v>
      </c>
      <c r="B58" s="9" t="s">
        <v>86</v>
      </c>
      <c r="C58" s="1">
        <v>1405.8999999999999</v>
      </c>
      <c r="D58" s="9">
        <v>12265923.229999999</v>
      </c>
      <c r="E58" s="9">
        <v>-1354280.4995307368</v>
      </c>
      <c r="F58" s="9">
        <f t="shared" si="1"/>
        <v>10911642.73</v>
      </c>
      <c r="G58" s="9">
        <v>2742192.3</v>
      </c>
      <c r="H58" s="9">
        <v>334875.34000000003</v>
      </c>
      <c r="I58" s="9">
        <f t="shared" si="2"/>
        <v>7834575.0899999999</v>
      </c>
      <c r="J58" s="9">
        <v>0</v>
      </c>
      <c r="K58" s="18">
        <v>7761.3184538156856</v>
      </c>
      <c r="L58" s="1">
        <v>1400</v>
      </c>
      <c r="M58" s="9">
        <v>12610461.960000001</v>
      </c>
      <c r="N58" s="9">
        <v>-1188235.1163050558</v>
      </c>
      <c r="O58" s="9">
        <f t="shared" si="3"/>
        <v>11422226.843694946</v>
      </c>
      <c r="P58" s="9">
        <v>2773627.85</v>
      </c>
      <c r="Q58" s="9">
        <v>344921.59999999998</v>
      </c>
      <c r="R58" s="9">
        <f t="shared" si="4"/>
        <v>8303677.3936949465</v>
      </c>
      <c r="S58" s="9">
        <v>0</v>
      </c>
      <c r="T58" s="18">
        <f t="shared" si="5"/>
        <v>8158.7334597821045</v>
      </c>
      <c r="U58" s="1">
        <f t="shared" si="7"/>
        <v>-5.8999999999998636</v>
      </c>
      <c r="V58" s="9">
        <f t="shared" si="7"/>
        <v>344538.73000000231</v>
      </c>
      <c r="W58" s="9">
        <f t="shared" si="7"/>
        <v>166045.38322568103</v>
      </c>
      <c r="X58" s="9">
        <f t="shared" si="6"/>
        <v>510584.11369494535</v>
      </c>
      <c r="Y58" s="9">
        <f t="shared" si="6"/>
        <v>31435.550000000279</v>
      </c>
      <c r="Z58" s="9">
        <f t="shared" si="6"/>
        <v>10046.259999999951</v>
      </c>
      <c r="AA58" s="9">
        <f t="shared" si="6"/>
        <v>469102.30369494669</v>
      </c>
      <c r="AB58" s="9">
        <f t="shared" si="6"/>
        <v>0</v>
      </c>
      <c r="AC58" s="18">
        <f t="shared" si="6"/>
        <v>397.4150059664189</v>
      </c>
    </row>
    <row r="59" spans="1:29" x14ac:dyDescent="0.25">
      <c r="A59" s="9" t="s">
        <v>79</v>
      </c>
      <c r="B59" s="9" t="s">
        <v>87</v>
      </c>
      <c r="C59" s="1">
        <v>24330.6</v>
      </c>
      <c r="D59" s="9">
        <v>198855220.382</v>
      </c>
      <c r="E59" s="9">
        <v>-21955603.515808877</v>
      </c>
      <c r="F59" s="9">
        <f t="shared" si="1"/>
        <v>176899616.87</v>
      </c>
      <c r="G59" s="9">
        <v>41645230.210000001</v>
      </c>
      <c r="H59" s="9">
        <v>4953188.57</v>
      </c>
      <c r="I59" s="9">
        <f t="shared" si="2"/>
        <v>130301198.09</v>
      </c>
      <c r="J59" s="9">
        <v>0</v>
      </c>
      <c r="K59" s="18">
        <v>7270.6605641257966</v>
      </c>
      <c r="L59" s="1">
        <v>24593.5</v>
      </c>
      <c r="M59" s="9">
        <v>207195407.75999999</v>
      </c>
      <c r="N59" s="9">
        <v>-19523222.877837937</v>
      </c>
      <c r="O59" s="9">
        <f t="shared" si="3"/>
        <v>187672184.88216206</v>
      </c>
      <c r="P59" s="9">
        <v>42195534.729999997</v>
      </c>
      <c r="Q59" s="9">
        <v>5101784.2300000004</v>
      </c>
      <c r="R59" s="9">
        <f t="shared" si="4"/>
        <v>140374865.92216209</v>
      </c>
      <c r="S59" s="9">
        <v>0</v>
      </c>
      <c r="T59" s="18">
        <f t="shared" si="5"/>
        <v>7630.9669173628017</v>
      </c>
      <c r="U59" s="1">
        <f t="shared" si="7"/>
        <v>262.90000000000146</v>
      </c>
      <c r="V59" s="9">
        <f t="shared" si="7"/>
        <v>8340187.3779999912</v>
      </c>
      <c r="W59" s="9">
        <f t="shared" si="7"/>
        <v>2432380.6379709393</v>
      </c>
      <c r="X59" s="9">
        <f t="shared" si="6"/>
        <v>10772568.01216206</v>
      </c>
      <c r="Y59" s="9">
        <f t="shared" si="6"/>
        <v>550304.51999999583</v>
      </c>
      <c r="Z59" s="9">
        <f t="shared" si="6"/>
        <v>148595.66000000015</v>
      </c>
      <c r="AA59" s="9">
        <f t="shared" si="6"/>
        <v>10073667.832162082</v>
      </c>
      <c r="AB59" s="9">
        <f t="shared" si="6"/>
        <v>0</v>
      </c>
      <c r="AC59" s="18">
        <f t="shared" si="6"/>
        <v>360.30635323700517</v>
      </c>
    </row>
    <row r="60" spans="1:29" x14ac:dyDescent="0.25">
      <c r="A60" s="9" t="s">
        <v>79</v>
      </c>
      <c r="B60" s="9" t="s">
        <v>88</v>
      </c>
      <c r="C60" s="1">
        <v>976.5</v>
      </c>
      <c r="D60" s="9">
        <v>8940099.2300000004</v>
      </c>
      <c r="E60" s="9">
        <v>-987076.29454637947</v>
      </c>
      <c r="F60" s="9">
        <f t="shared" si="1"/>
        <v>7953022.9400000004</v>
      </c>
      <c r="G60" s="9">
        <v>840429.81</v>
      </c>
      <c r="H60" s="9">
        <v>172436.45</v>
      </c>
      <c r="I60" s="9">
        <f t="shared" si="2"/>
        <v>6940156.6799999997</v>
      </c>
      <c r="J60" s="9">
        <v>0</v>
      </c>
      <c r="K60" s="18">
        <v>8144.4129098219564</v>
      </c>
      <c r="L60" s="1">
        <v>977.6</v>
      </c>
      <c r="M60" s="9">
        <v>9227082.5499999989</v>
      </c>
      <c r="N60" s="9">
        <v>-869432.34448768757</v>
      </c>
      <c r="O60" s="9">
        <f t="shared" si="3"/>
        <v>8357650.2055123113</v>
      </c>
      <c r="P60" s="9">
        <v>861775</v>
      </c>
      <c r="Q60" s="9">
        <v>177609.54</v>
      </c>
      <c r="R60" s="9">
        <f t="shared" si="4"/>
        <v>7318265.6655123113</v>
      </c>
      <c r="S60" s="9">
        <v>0</v>
      </c>
      <c r="T60" s="18">
        <f t="shared" si="5"/>
        <v>8549.1511922179943</v>
      </c>
      <c r="U60" s="1">
        <f t="shared" si="7"/>
        <v>1.1000000000000227</v>
      </c>
      <c r="V60" s="9">
        <f t="shared" si="7"/>
        <v>286983.31999999844</v>
      </c>
      <c r="W60" s="9">
        <f t="shared" si="7"/>
        <v>117643.9500586919</v>
      </c>
      <c r="X60" s="9">
        <f t="shared" si="6"/>
        <v>404627.2655123109</v>
      </c>
      <c r="Y60" s="9">
        <f t="shared" si="6"/>
        <v>21345.189999999944</v>
      </c>
      <c r="Z60" s="9">
        <f t="shared" si="6"/>
        <v>5173.0899999999965</v>
      </c>
      <c r="AA60" s="9">
        <f t="shared" si="6"/>
        <v>378108.98551231157</v>
      </c>
      <c r="AB60" s="9">
        <f t="shared" si="6"/>
        <v>0</v>
      </c>
      <c r="AC60" s="18">
        <f t="shared" si="6"/>
        <v>404.7382823960379</v>
      </c>
    </row>
    <row r="61" spans="1:29" x14ac:dyDescent="0.25">
      <c r="A61" s="9" t="s">
        <v>79</v>
      </c>
      <c r="B61" s="9" t="s">
        <v>89</v>
      </c>
      <c r="C61" s="1">
        <v>636.70000000000005</v>
      </c>
      <c r="D61" s="9">
        <v>5958337.9800000004</v>
      </c>
      <c r="E61" s="9">
        <v>-657860.05542506266</v>
      </c>
      <c r="F61" s="9">
        <f t="shared" si="1"/>
        <v>5300477.92</v>
      </c>
      <c r="G61" s="9">
        <v>905428.04</v>
      </c>
      <c r="H61" s="9">
        <v>108726.14</v>
      </c>
      <c r="I61" s="9">
        <f t="shared" si="2"/>
        <v>4286323.74</v>
      </c>
      <c r="J61" s="9">
        <v>0</v>
      </c>
      <c r="K61" s="18">
        <v>8324.9182335282821</v>
      </c>
      <c r="L61" s="1">
        <v>625.29999999999995</v>
      </c>
      <c r="M61" s="9">
        <v>6044123.1299999999</v>
      </c>
      <c r="N61" s="9">
        <v>-569514.37410605594</v>
      </c>
      <c r="O61" s="9">
        <f t="shared" si="3"/>
        <v>5474608.7558939438</v>
      </c>
      <c r="P61" s="9">
        <v>920724.56</v>
      </c>
      <c r="Q61" s="9">
        <v>111987.92</v>
      </c>
      <c r="R61" s="9">
        <f t="shared" si="4"/>
        <v>4441896.2758939434</v>
      </c>
      <c r="S61" s="9">
        <v>0</v>
      </c>
      <c r="T61" s="18">
        <f t="shared" si="5"/>
        <v>8755.1715270973036</v>
      </c>
      <c r="U61" s="1">
        <f t="shared" si="7"/>
        <v>-11.400000000000091</v>
      </c>
      <c r="V61" s="9">
        <f t="shared" si="7"/>
        <v>85785.149999999441</v>
      </c>
      <c r="W61" s="9">
        <f t="shared" si="7"/>
        <v>88345.681319006719</v>
      </c>
      <c r="X61" s="9">
        <f t="shared" si="6"/>
        <v>174130.83589394391</v>
      </c>
      <c r="Y61" s="9">
        <f t="shared" si="6"/>
        <v>15296.520000000019</v>
      </c>
      <c r="Z61" s="9">
        <f t="shared" si="6"/>
        <v>3261.7799999999988</v>
      </c>
      <c r="AA61" s="9">
        <f t="shared" si="6"/>
        <v>155572.53589394316</v>
      </c>
      <c r="AB61" s="9">
        <f t="shared" si="6"/>
        <v>0</v>
      </c>
      <c r="AC61" s="18">
        <f t="shared" si="6"/>
        <v>430.25329356902148</v>
      </c>
    </row>
    <row r="62" spans="1:29" x14ac:dyDescent="0.25">
      <c r="A62" s="9" t="s">
        <v>79</v>
      </c>
      <c r="B62" s="9" t="s">
        <v>90</v>
      </c>
      <c r="C62" s="1">
        <v>257.2</v>
      </c>
      <c r="D62" s="9">
        <v>3311248.1</v>
      </c>
      <c r="E62" s="9">
        <v>-365594.87996552576</v>
      </c>
      <c r="F62" s="9">
        <f t="shared" si="1"/>
        <v>2945653.22</v>
      </c>
      <c r="G62" s="9">
        <v>295165.63</v>
      </c>
      <c r="H62" s="9">
        <v>44112.160000000003</v>
      </c>
      <c r="I62" s="9">
        <f t="shared" si="2"/>
        <v>2606375.4300000002</v>
      </c>
      <c r="J62" s="9">
        <v>0</v>
      </c>
      <c r="K62" s="18">
        <v>11452.767647266452</v>
      </c>
      <c r="L62" s="1">
        <v>254.4</v>
      </c>
      <c r="M62" s="9">
        <v>3395537.25</v>
      </c>
      <c r="N62" s="9">
        <v>-319948.35811486002</v>
      </c>
      <c r="O62" s="9">
        <f t="shared" si="3"/>
        <v>3075588.89188514</v>
      </c>
      <c r="P62" s="9">
        <v>299271.73</v>
      </c>
      <c r="Q62" s="9">
        <v>45435.519999999997</v>
      </c>
      <c r="R62" s="9">
        <f t="shared" si="4"/>
        <v>2730881.64188514</v>
      </c>
      <c r="S62" s="9">
        <v>0</v>
      </c>
      <c r="T62" s="18">
        <f t="shared" si="5"/>
        <v>12089.578977535928</v>
      </c>
      <c r="U62" s="1">
        <f t="shared" si="7"/>
        <v>-2.7999999999999829</v>
      </c>
      <c r="V62" s="9">
        <f t="shared" si="7"/>
        <v>84289.149999999907</v>
      </c>
      <c r="W62" s="9">
        <f t="shared" si="7"/>
        <v>45646.52185066574</v>
      </c>
      <c r="X62" s="9">
        <f t="shared" si="6"/>
        <v>129935.67188513977</v>
      </c>
      <c r="Y62" s="9">
        <f t="shared" si="6"/>
        <v>4106.0999999999767</v>
      </c>
      <c r="Z62" s="9">
        <f t="shared" si="6"/>
        <v>1323.3599999999933</v>
      </c>
      <c r="AA62" s="9">
        <f t="shared" si="6"/>
        <v>124506.21188513981</v>
      </c>
      <c r="AB62" s="9">
        <f t="shared" si="6"/>
        <v>0</v>
      </c>
      <c r="AC62" s="18">
        <f t="shared" si="6"/>
        <v>636.81133026947646</v>
      </c>
    </row>
    <row r="63" spans="1:29" x14ac:dyDescent="0.25">
      <c r="A63" s="9" t="s">
        <v>79</v>
      </c>
      <c r="B63" s="9" t="s">
        <v>91</v>
      </c>
      <c r="C63" s="1">
        <v>6301.1</v>
      </c>
      <c r="D63" s="9">
        <v>51551945.562000006</v>
      </c>
      <c r="E63" s="9">
        <v>-5691849.9552264623</v>
      </c>
      <c r="F63" s="9">
        <f t="shared" si="1"/>
        <v>45860095.609999999</v>
      </c>
      <c r="G63" s="9">
        <v>11539352.060000001</v>
      </c>
      <c r="H63" s="9">
        <v>1323659.43</v>
      </c>
      <c r="I63" s="9">
        <f t="shared" si="2"/>
        <v>32997084.120000001</v>
      </c>
      <c r="J63" s="9">
        <v>0</v>
      </c>
      <c r="K63" s="18">
        <v>7278.1060614650114</v>
      </c>
      <c r="L63" s="1">
        <v>6488</v>
      </c>
      <c r="M63" s="9">
        <v>54715769.440000005</v>
      </c>
      <c r="N63" s="9">
        <v>-5155655.587438846</v>
      </c>
      <c r="O63" s="9">
        <f t="shared" si="3"/>
        <v>49560113.852561161</v>
      </c>
      <c r="P63" s="9">
        <v>11787708.82</v>
      </c>
      <c r="Q63" s="9">
        <v>1363369.21</v>
      </c>
      <c r="R63" s="9">
        <f t="shared" si="4"/>
        <v>36409035.82256116</v>
      </c>
      <c r="S63" s="9">
        <v>0</v>
      </c>
      <c r="T63" s="18">
        <f t="shared" si="5"/>
        <v>7638.7351807276755</v>
      </c>
      <c r="U63" s="1">
        <f t="shared" si="7"/>
        <v>186.89999999999964</v>
      </c>
      <c r="V63" s="9">
        <f t="shared" si="7"/>
        <v>3163823.8779999986</v>
      </c>
      <c r="W63" s="9">
        <f t="shared" si="7"/>
        <v>536194.36778761633</v>
      </c>
      <c r="X63" s="9">
        <f t="shared" si="6"/>
        <v>3700018.2425611615</v>
      </c>
      <c r="Y63" s="9">
        <f t="shared" si="6"/>
        <v>248356.75999999978</v>
      </c>
      <c r="Z63" s="9">
        <f t="shared" si="6"/>
        <v>39709.780000000028</v>
      </c>
      <c r="AA63" s="9">
        <f t="shared" si="6"/>
        <v>3411951.7025611587</v>
      </c>
      <c r="AB63" s="9">
        <f t="shared" si="6"/>
        <v>0</v>
      </c>
      <c r="AC63" s="18">
        <f t="shared" si="6"/>
        <v>360.62911926266406</v>
      </c>
    </row>
    <row r="64" spans="1:29" x14ac:dyDescent="0.25">
      <c r="A64" s="9" t="s">
        <v>79</v>
      </c>
      <c r="B64" s="9" t="s">
        <v>92</v>
      </c>
      <c r="C64" s="1">
        <v>22501.5</v>
      </c>
      <c r="D64" s="9">
        <v>184463667.34</v>
      </c>
      <c r="E64" s="9">
        <v>-20366632.243342917</v>
      </c>
      <c r="F64" s="9">
        <f t="shared" si="1"/>
        <v>164097035.09999999</v>
      </c>
      <c r="G64" s="9">
        <v>20559617.809999999</v>
      </c>
      <c r="H64" s="9">
        <v>2357006.73</v>
      </c>
      <c r="I64" s="9">
        <f t="shared" si="2"/>
        <v>141180410.56</v>
      </c>
      <c r="J64" s="9">
        <v>0</v>
      </c>
      <c r="K64" s="18">
        <v>7292.7119594186215</v>
      </c>
      <c r="L64" s="1">
        <v>23228.400000000001</v>
      </c>
      <c r="M64" s="9">
        <v>196372274.49000001</v>
      </c>
      <c r="N64" s="9">
        <v>-18503400.839544937</v>
      </c>
      <c r="O64" s="9">
        <f t="shared" si="3"/>
        <v>177868873.65045506</v>
      </c>
      <c r="P64" s="9">
        <v>21261363.329999998</v>
      </c>
      <c r="Q64" s="9">
        <v>2427716.9300000002</v>
      </c>
      <c r="R64" s="9">
        <f t="shared" si="4"/>
        <v>154179793.39045507</v>
      </c>
      <c r="S64" s="9">
        <v>0</v>
      </c>
      <c r="T64" s="18">
        <f t="shared" si="5"/>
        <v>7657.3880960571996</v>
      </c>
      <c r="U64" s="1">
        <f t="shared" si="7"/>
        <v>726.90000000000146</v>
      </c>
      <c r="V64" s="9">
        <f t="shared" si="7"/>
        <v>11908607.150000006</v>
      </c>
      <c r="W64" s="9">
        <f t="shared" si="7"/>
        <v>1863231.4037979804</v>
      </c>
      <c r="X64" s="9">
        <f t="shared" si="7"/>
        <v>13771838.550455064</v>
      </c>
      <c r="Y64" s="9">
        <f t="shared" si="7"/>
        <v>701745.51999999955</v>
      </c>
      <c r="Z64" s="9">
        <f t="shared" si="7"/>
        <v>70710.200000000186</v>
      </c>
      <c r="AA64" s="9">
        <f t="shared" si="7"/>
        <v>12999382.830455065</v>
      </c>
      <c r="AB64" s="9">
        <f t="shared" si="7"/>
        <v>0</v>
      </c>
      <c r="AC64" s="18">
        <f t="shared" si="7"/>
        <v>364.6761366385781</v>
      </c>
    </row>
    <row r="65" spans="1:29" x14ac:dyDescent="0.25">
      <c r="A65" s="9" t="s">
        <v>79</v>
      </c>
      <c r="B65" s="9" t="s">
        <v>93</v>
      </c>
      <c r="C65" s="1">
        <v>194.6</v>
      </c>
      <c r="D65" s="9">
        <v>2788512.66</v>
      </c>
      <c r="E65" s="9">
        <v>-307879.66362745484</v>
      </c>
      <c r="F65" s="9">
        <f t="shared" si="1"/>
        <v>2480633</v>
      </c>
      <c r="G65" s="9">
        <v>139436.85999999999</v>
      </c>
      <c r="H65" s="9">
        <v>8553.7199999999993</v>
      </c>
      <c r="I65" s="9">
        <f t="shared" si="2"/>
        <v>2332642.42</v>
      </c>
      <c r="J65" s="9">
        <v>0</v>
      </c>
      <c r="K65" s="18">
        <v>12747.337272629142</v>
      </c>
      <c r="L65" s="1">
        <v>204.3</v>
      </c>
      <c r="M65" s="9">
        <v>2964377.9499999997</v>
      </c>
      <c r="N65" s="9">
        <v>-279321.88284325093</v>
      </c>
      <c r="O65" s="9">
        <f t="shared" si="3"/>
        <v>2685056.0671567488</v>
      </c>
      <c r="P65" s="9">
        <v>155910.76999999999</v>
      </c>
      <c r="Q65" s="9">
        <v>8810.33</v>
      </c>
      <c r="R65" s="9">
        <f t="shared" si="4"/>
        <v>2520334.9671567488</v>
      </c>
      <c r="S65" s="9">
        <v>0</v>
      </c>
      <c r="T65" s="18">
        <f t="shared" si="5"/>
        <v>13142.712027198966</v>
      </c>
      <c r="U65" s="1">
        <f t="shared" ref="U65:AC93" si="8">L65-C65</f>
        <v>9.7000000000000171</v>
      </c>
      <c r="V65" s="9">
        <f t="shared" si="8"/>
        <v>175865.28999999957</v>
      </c>
      <c r="W65" s="9">
        <f t="shared" si="8"/>
        <v>28557.780784203904</v>
      </c>
      <c r="X65" s="9">
        <f t="shared" si="8"/>
        <v>204423.06715674885</v>
      </c>
      <c r="Y65" s="9">
        <f t="shared" si="8"/>
        <v>16473.910000000003</v>
      </c>
      <c r="Z65" s="9">
        <f t="shared" si="8"/>
        <v>256.61000000000058</v>
      </c>
      <c r="AA65" s="9">
        <f t="shared" si="8"/>
        <v>187692.54715674883</v>
      </c>
      <c r="AB65" s="9">
        <f t="shared" si="8"/>
        <v>0</v>
      </c>
      <c r="AC65" s="18">
        <f t="shared" si="8"/>
        <v>395.37475456982429</v>
      </c>
    </row>
    <row r="66" spans="1:29" x14ac:dyDescent="0.25">
      <c r="A66" s="9" t="s">
        <v>79</v>
      </c>
      <c r="B66" s="9" t="s">
        <v>94</v>
      </c>
      <c r="C66" s="1">
        <v>282.39999999999998</v>
      </c>
      <c r="D66" s="9">
        <v>3376076.8899999997</v>
      </c>
      <c r="E66" s="9">
        <v>-372752.62622391095</v>
      </c>
      <c r="F66" s="9">
        <f t="shared" si="1"/>
        <v>3003324.26</v>
      </c>
      <c r="G66" s="9">
        <v>451752.61</v>
      </c>
      <c r="H66" s="9">
        <v>102830.06</v>
      </c>
      <c r="I66" s="9">
        <f t="shared" si="2"/>
        <v>2448741.59</v>
      </c>
      <c r="J66" s="9">
        <v>0</v>
      </c>
      <c r="K66" s="18">
        <v>10634.995947513291</v>
      </c>
      <c r="L66" s="1">
        <v>281.2</v>
      </c>
      <c r="M66" s="9">
        <v>3469004.44</v>
      </c>
      <c r="N66" s="9">
        <v>-326870.88762497285</v>
      </c>
      <c r="O66" s="9">
        <f t="shared" si="3"/>
        <v>3142133.552375027</v>
      </c>
      <c r="P66" s="9">
        <v>478850.45</v>
      </c>
      <c r="Q66" s="9">
        <v>105914.96</v>
      </c>
      <c r="R66" s="9">
        <f t="shared" si="4"/>
        <v>2557368.1423750268</v>
      </c>
      <c r="S66" s="9">
        <v>0</v>
      </c>
      <c r="T66" s="18">
        <f t="shared" si="5"/>
        <v>11174.016900337934</v>
      </c>
      <c r="U66" s="1">
        <f t="shared" si="8"/>
        <v>-1.1999999999999886</v>
      </c>
      <c r="V66" s="9">
        <f t="shared" si="8"/>
        <v>92927.550000000279</v>
      </c>
      <c r="W66" s="9">
        <f t="shared" si="8"/>
        <v>45881.7385989381</v>
      </c>
      <c r="X66" s="9">
        <f t="shared" si="8"/>
        <v>138809.2923750272</v>
      </c>
      <c r="Y66" s="9">
        <f t="shared" si="8"/>
        <v>27097.840000000026</v>
      </c>
      <c r="Z66" s="9">
        <f t="shared" si="8"/>
        <v>3084.9000000000087</v>
      </c>
      <c r="AA66" s="9">
        <f t="shared" si="8"/>
        <v>108626.55237502698</v>
      </c>
      <c r="AB66" s="9">
        <f t="shared" si="8"/>
        <v>0</v>
      </c>
      <c r="AC66" s="18">
        <f t="shared" si="8"/>
        <v>539.02095282464325</v>
      </c>
    </row>
    <row r="67" spans="1:29" x14ac:dyDescent="0.25">
      <c r="A67" s="9" t="s">
        <v>95</v>
      </c>
      <c r="B67" s="9" t="s">
        <v>96</v>
      </c>
      <c r="C67" s="1">
        <v>3670.2</v>
      </c>
      <c r="D67" s="9">
        <v>30027447.684</v>
      </c>
      <c r="E67" s="9">
        <v>-3315330.2924365844</v>
      </c>
      <c r="F67" s="9">
        <f t="shared" si="1"/>
        <v>26712117.390000001</v>
      </c>
      <c r="G67" s="9">
        <v>6380329.7699999996</v>
      </c>
      <c r="H67" s="9">
        <v>969487.31</v>
      </c>
      <c r="I67" s="9">
        <f t="shared" si="2"/>
        <v>19362300.309999999</v>
      </c>
      <c r="J67" s="9">
        <v>0</v>
      </c>
      <c r="K67" s="18">
        <v>7278.1060614650114</v>
      </c>
      <c r="L67" s="1">
        <v>3662.8</v>
      </c>
      <c r="M67" s="9">
        <v>30889784.263999999</v>
      </c>
      <c r="N67" s="9">
        <v>-2910625.0440306724</v>
      </c>
      <c r="O67" s="9">
        <f t="shared" si="3"/>
        <v>27979159.219969325</v>
      </c>
      <c r="P67" s="9">
        <v>6433663.0099999998</v>
      </c>
      <c r="Q67" s="9">
        <v>998571.93</v>
      </c>
      <c r="R67" s="9">
        <f t="shared" si="4"/>
        <v>20546924.279969327</v>
      </c>
      <c r="S67" s="9">
        <v>0</v>
      </c>
      <c r="T67" s="18">
        <f t="shared" si="5"/>
        <v>7638.7351807276737</v>
      </c>
      <c r="U67" s="1">
        <f t="shared" si="8"/>
        <v>-7.3999999999996362</v>
      </c>
      <c r="V67" s="9">
        <f t="shared" si="8"/>
        <v>862336.57999999821</v>
      </c>
      <c r="W67" s="9">
        <f t="shared" si="8"/>
        <v>404705.24840591196</v>
      </c>
      <c r="X67" s="9">
        <f t="shared" si="8"/>
        <v>1267041.8299693242</v>
      </c>
      <c r="Y67" s="9">
        <f t="shared" si="8"/>
        <v>53333.240000000224</v>
      </c>
      <c r="Z67" s="9">
        <f t="shared" si="8"/>
        <v>29084.619999999995</v>
      </c>
      <c r="AA67" s="9">
        <f t="shared" si="8"/>
        <v>1184623.9699693285</v>
      </c>
      <c r="AB67" s="9">
        <f t="shared" si="8"/>
        <v>0</v>
      </c>
      <c r="AC67" s="18">
        <f t="shared" si="8"/>
        <v>360.62911926266224</v>
      </c>
    </row>
    <row r="68" spans="1:29" x14ac:dyDescent="0.25">
      <c r="A68" s="9" t="s">
        <v>95</v>
      </c>
      <c r="B68" s="9" t="s">
        <v>97</v>
      </c>
      <c r="C68" s="1">
        <v>1355.6</v>
      </c>
      <c r="D68" s="9">
        <v>11599167.5</v>
      </c>
      <c r="E68" s="9">
        <v>-1280664.0039634986</v>
      </c>
      <c r="F68" s="9">
        <f t="shared" si="1"/>
        <v>10318503.5</v>
      </c>
      <c r="G68" s="9">
        <v>2148920.41</v>
      </c>
      <c r="H68" s="9">
        <v>352247.96</v>
      </c>
      <c r="I68" s="9">
        <f t="shared" si="2"/>
        <v>7817335.1299999999</v>
      </c>
      <c r="J68" s="9">
        <v>0</v>
      </c>
      <c r="K68" s="18">
        <v>7611.7576408216046</v>
      </c>
      <c r="L68" s="1">
        <v>1398.6</v>
      </c>
      <c r="M68" s="9">
        <v>12325625.67</v>
      </c>
      <c r="N68" s="9">
        <v>-1161396.0930202934</v>
      </c>
      <c r="O68" s="9">
        <f t="shared" si="3"/>
        <v>11164229.576979706</v>
      </c>
      <c r="P68" s="9">
        <v>2147465.2200000002</v>
      </c>
      <c r="Q68" s="9">
        <v>362815.4</v>
      </c>
      <c r="R68" s="9">
        <f t="shared" si="4"/>
        <v>8653948.956979705</v>
      </c>
      <c r="S68" s="9">
        <v>0</v>
      </c>
      <c r="T68" s="18">
        <f t="shared" si="5"/>
        <v>7982.4321299726207</v>
      </c>
      <c r="U68" s="1">
        <f t="shared" si="8"/>
        <v>43</v>
      </c>
      <c r="V68" s="9">
        <f t="shared" si="8"/>
        <v>726458.16999999993</v>
      </c>
      <c r="W68" s="9">
        <f t="shared" si="8"/>
        <v>119267.91094320524</v>
      </c>
      <c r="X68" s="9">
        <f t="shared" si="8"/>
        <v>845726.07697970606</v>
      </c>
      <c r="Y68" s="9">
        <f t="shared" si="8"/>
        <v>-1455.1899999999441</v>
      </c>
      <c r="Z68" s="9">
        <f t="shared" si="8"/>
        <v>10567.440000000002</v>
      </c>
      <c r="AA68" s="9">
        <f t="shared" si="8"/>
        <v>836613.82697970513</v>
      </c>
      <c r="AB68" s="9">
        <f t="shared" si="8"/>
        <v>0</v>
      </c>
      <c r="AC68" s="18">
        <f t="shared" si="8"/>
        <v>370.67448915101613</v>
      </c>
    </row>
    <row r="69" spans="1:29" x14ac:dyDescent="0.25">
      <c r="A69" s="9" t="s">
        <v>95</v>
      </c>
      <c r="B69" s="9" t="s">
        <v>98</v>
      </c>
      <c r="C69" s="1">
        <v>199.9</v>
      </c>
      <c r="D69" s="9">
        <v>2780887.1900000004</v>
      </c>
      <c r="E69" s="9">
        <v>-307037.73553715844</v>
      </c>
      <c r="F69" s="9">
        <f t="shared" ref="F69:F132" si="9">ROUND(D69+E69,2)</f>
        <v>2473849.4500000002</v>
      </c>
      <c r="G69" s="9">
        <v>1289444.56</v>
      </c>
      <c r="H69" s="9">
        <v>192072.8</v>
      </c>
      <c r="I69" s="9">
        <f t="shared" ref="I69:I132" si="10">ROUND(F69-G69-H69,2)</f>
        <v>992332.09</v>
      </c>
      <c r="J69" s="9">
        <v>0</v>
      </c>
      <c r="K69" s="18">
        <v>12375.429187216576</v>
      </c>
      <c r="L69" s="1">
        <v>196.4</v>
      </c>
      <c r="M69" s="9">
        <v>2834438.91</v>
      </c>
      <c r="N69" s="9">
        <v>-267078.22905826569</v>
      </c>
      <c r="O69" s="9">
        <f t="shared" ref="O69:O132" si="11">M69+N69</f>
        <v>2567360.6809417345</v>
      </c>
      <c r="P69" s="9">
        <v>1308471.29</v>
      </c>
      <c r="Q69" s="9">
        <v>197834.98</v>
      </c>
      <c r="R69" s="9">
        <f t="shared" ref="R69:R132" si="12">O69-P69-Q69</f>
        <v>1061054.4109417344</v>
      </c>
      <c r="S69" s="9">
        <v>0</v>
      </c>
      <c r="T69" s="18">
        <f t="shared" ref="T69:T132" si="13">O69/L69</f>
        <v>13072.101226790908</v>
      </c>
      <c r="U69" s="1">
        <f t="shared" si="8"/>
        <v>-3.5</v>
      </c>
      <c r="V69" s="9">
        <f t="shared" si="8"/>
        <v>53551.719999999739</v>
      </c>
      <c r="W69" s="9">
        <f t="shared" si="8"/>
        <v>39959.506478892756</v>
      </c>
      <c r="X69" s="9">
        <f t="shared" si="8"/>
        <v>93511.230941734277</v>
      </c>
      <c r="Y69" s="9">
        <f t="shared" si="8"/>
        <v>19026.729999999981</v>
      </c>
      <c r="Z69" s="9">
        <f t="shared" si="8"/>
        <v>5762.1800000000221</v>
      </c>
      <c r="AA69" s="9">
        <f t="shared" si="8"/>
        <v>68722.320941734477</v>
      </c>
      <c r="AB69" s="9">
        <f t="shared" si="8"/>
        <v>0</v>
      </c>
      <c r="AC69" s="18">
        <f t="shared" si="8"/>
        <v>696.6720395743323</v>
      </c>
    </row>
    <row r="70" spans="1:29" x14ac:dyDescent="0.25">
      <c r="A70" s="9" t="s">
        <v>99</v>
      </c>
      <c r="B70" s="9" t="s">
        <v>100</v>
      </c>
      <c r="C70" s="1">
        <v>6056.1</v>
      </c>
      <c r="D70" s="9">
        <v>53873805.909999996</v>
      </c>
      <c r="E70" s="9">
        <v>-5948206.5402929122</v>
      </c>
      <c r="F70" s="9">
        <f t="shared" si="9"/>
        <v>47925599.369999997</v>
      </c>
      <c r="G70" s="9">
        <v>23275653.649999999</v>
      </c>
      <c r="H70" s="9">
        <v>1192260.3600000001</v>
      </c>
      <c r="I70" s="9">
        <f t="shared" si="10"/>
        <v>23457685.359999999</v>
      </c>
      <c r="J70" s="9">
        <v>0</v>
      </c>
      <c r="K70" s="18">
        <v>7913.6039527678795</v>
      </c>
      <c r="L70" s="1">
        <v>6101.9</v>
      </c>
      <c r="M70" s="9">
        <v>55967134.340000004</v>
      </c>
      <c r="N70" s="9">
        <v>-5273566.8679460958</v>
      </c>
      <c r="O70" s="9">
        <f t="shared" si="11"/>
        <v>50693567.472053908</v>
      </c>
      <c r="P70" s="9">
        <v>23608242.16</v>
      </c>
      <c r="Q70" s="9">
        <v>1228028.17</v>
      </c>
      <c r="R70" s="9">
        <f t="shared" si="12"/>
        <v>25857297.14205391</v>
      </c>
      <c r="S70" s="9">
        <v>0</v>
      </c>
      <c r="T70" s="18">
        <f t="shared" si="13"/>
        <v>8307.8332113036777</v>
      </c>
      <c r="U70" s="1">
        <f t="shared" si="8"/>
        <v>45.799999999999272</v>
      </c>
      <c r="V70" s="9">
        <f t="shared" si="8"/>
        <v>2093328.4300000072</v>
      </c>
      <c r="W70" s="9">
        <f t="shared" si="8"/>
        <v>674639.6723468164</v>
      </c>
      <c r="X70" s="9">
        <f t="shared" si="8"/>
        <v>2767968.1020539105</v>
      </c>
      <c r="Y70" s="9">
        <f t="shared" si="8"/>
        <v>332588.51000000164</v>
      </c>
      <c r="Z70" s="9">
        <f t="shared" si="8"/>
        <v>35767.809999999823</v>
      </c>
      <c r="AA70" s="9">
        <f t="shared" si="8"/>
        <v>2399611.7820539102</v>
      </c>
      <c r="AB70" s="9">
        <f t="shared" si="8"/>
        <v>0</v>
      </c>
      <c r="AC70" s="18">
        <f t="shared" si="8"/>
        <v>394.22925853579818</v>
      </c>
    </row>
    <row r="71" spans="1:29" x14ac:dyDescent="0.25">
      <c r="A71" s="9" t="s">
        <v>99</v>
      </c>
      <c r="B71" s="9" t="s">
        <v>101</v>
      </c>
      <c r="C71" s="1">
        <v>4715.1000000000004</v>
      </c>
      <c r="D71" s="9">
        <v>39188001.280000001</v>
      </c>
      <c r="E71" s="9">
        <v>-4326746.9520180225</v>
      </c>
      <c r="F71" s="9">
        <f t="shared" si="9"/>
        <v>34861254.329999998</v>
      </c>
      <c r="G71" s="9">
        <v>3362113.98</v>
      </c>
      <c r="H71" s="9">
        <v>234768.74</v>
      </c>
      <c r="I71" s="9">
        <f t="shared" si="10"/>
        <v>31264371.609999999</v>
      </c>
      <c r="J71" s="9">
        <v>0</v>
      </c>
      <c r="K71" s="18">
        <v>7393.5309923948689</v>
      </c>
      <c r="L71" s="1">
        <v>4701.7</v>
      </c>
      <c r="M71" s="9">
        <v>40298301.439999998</v>
      </c>
      <c r="N71" s="9">
        <v>-3797153.2724447944</v>
      </c>
      <c r="O71" s="9">
        <f t="shared" si="11"/>
        <v>36501148.167555206</v>
      </c>
      <c r="P71" s="9">
        <v>3159388.91</v>
      </c>
      <c r="Q71" s="9">
        <v>241811.8</v>
      </c>
      <c r="R71" s="9">
        <f t="shared" si="12"/>
        <v>33099947.457555205</v>
      </c>
      <c r="S71" s="9">
        <v>0</v>
      </c>
      <c r="T71" s="18">
        <f t="shared" si="13"/>
        <v>7763.3937017579192</v>
      </c>
      <c r="U71" s="1">
        <f t="shared" si="8"/>
        <v>-13.400000000000546</v>
      </c>
      <c r="V71" s="9">
        <f t="shared" si="8"/>
        <v>1110300.1599999964</v>
      </c>
      <c r="W71" s="9">
        <f t="shared" si="8"/>
        <v>529593.67957322812</v>
      </c>
      <c r="X71" s="9">
        <f t="shared" si="8"/>
        <v>1639893.8375552073</v>
      </c>
      <c r="Y71" s="9">
        <f t="shared" si="8"/>
        <v>-202725.06999999983</v>
      </c>
      <c r="Z71" s="9">
        <f t="shared" si="8"/>
        <v>7043.0599999999977</v>
      </c>
      <c r="AA71" s="9">
        <f t="shared" si="8"/>
        <v>1835575.8475552052</v>
      </c>
      <c r="AB71" s="9">
        <f t="shared" si="8"/>
        <v>0</v>
      </c>
      <c r="AC71" s="18">
        <f t="shared" si="8"/>
        <v>369.86270936305027</v>
      </c>
    </row>
    <row r="72" spans="1:29" x14ac:dyDescent="0.25">
      <c r="A72" s="9" t="s">
        <v>99</v>
      </c>
      <c r="B72" s="9" t="s">
        <v>102</v>
      </c>
      <c r="C72" s="1">
        <v>1103.4000000000001</v>
      </c>
      <c r="D72" s="9">
        <v>10139244.800000001</v>
      </c>
      <c r="E72" s="9">
        <v>-1119473.948689342</v>
      </c>
      <c r="F72" s="9">
        <f t="shared" si="9"/>
        <v>9019770.8499999996</v>
      </c>
      <c r="G72" s="9">
        <v>1356687.88</v>
      </c>
      <c r="H72" s="9">
        <v>91642.1</v>
      </c>
      <c r="I72" s="9">
        <f t="shared" si="10"/>
        <v>7571440.8700000001</v>
      </c>
      <c r="J72" s="9">
        <v>0</v>
      </c>
      <c r="K72" s="18">
        <v>8174.5211365973682</v>
      </c>
      <c r="L72" s="1">
        <v>1129.2</v>
      </c>
      <c r="M72" s="9">
        <v>10686911.689999999</v>
      </c>
      <c r="N72" s="9">
        <v>-1006986.4050332546</v>
      </c>
      <c r="O72" s="9">
        <f t="shared" si="11"/>
        <v>9679925.2849667445</v>
      </c>
      <c r="P72" s="9">
        <v>1265737.68</v>
      </c>
      <c r="Q72" s="9">
        <v>94391.360000000001</v>
      </c>
      <c r="R72" s="9">
        <f t="shared" si="12"/>
        <v>8319796.2449667444</v>
      </c>
      <c r="S72" s="9">
        <v>0</v>
      </c>
      <c r="T72" s="18">
        <f t="shared" si="13"/>
        <v>8572.3744996163168</v>
      </c>
      <c r="U72" s="1">
        <f t="shared" si="8"/>
        <v>25.799999999999955</v>
      </c>
      <c r="V72" s="9">
        <f t="shared" si="8"/>
        <v>547666.88999999873</v>
      </c>
      <c r="W72" s="9">
        <f t="shared" si="8"/>
        <v>112487.54365608736</v>
      </c>
      <c r="X72" s="9">
        <f t="shared" si="8"/>
        <v>660154.43496674486</v>
      </c>
      <c r="Y72" s="9">
        <f t="shared" si="8"/>
        <v>-90950.199999999953</v>
      </c>
      <c r="Z72" s="9">
        <f t="shared" si="8"/>
        <v>2749.2599999999948</v>
      </c>
      <c r="AA72" s="9">
        <f t="shared" si="8"/>
        <v>748355.37496674433</v>
      </c>
      <c r="AB72" s="9">
        <f t="shared" si="8"/>
        <v>0</v>
      </c>
      <c r="AC72" s="18">
        <f t="shared" si="8"/>
        <v>397.85336301894858</v>
      </c>
    </row>
    <row r="73" spans="1:29" x14ac:dyDescent="0.25">
      <c r="A73" s="9" t="s">
        <v>103</v>
      </c>
      <c r="B73" s="9" t="s">
        <v>103</v>
      </c>
      <c r="C73" s="1">
        <v>440</v>
      </c>
      <c r="D73" s="9">
        <v>4515408.5900000008</v>
      </c>
      <c r="E73" s="9">
        <v>-498546.23139122501</v>
      </c>
      <c r="F73" s="9">
        <f t="shared" si="9"/>
        <v>4016862.36</v>
      </c>
      <c r="G73" s="9">
        <v>1289897.95</v>
      </c>
      <c r="H73" s="9">
        <v>92041.64</v>
      </c>
      <c r="I73" s="9">
        <f t="shared" si="10"/>
        <v>2634922.77</v>
      </c>
      <c r="J73" s="9">
        <v>0</v>
      </c>
      <c r="K73" s="18">
        <v>9129.2283526882147</v>
      </c>
      <c r="L73" s="1">
        <v>439.3</v>
      </c>
      <c r="M73" s="9">
        <v>4651504.7799999993</v>
      </c>
      <c r="N73" s="9">
        <v>-438293.32666706067</v>
      </c>
      <c r="O73" s="9">
        <f t="shared" si="11"/>
        <v>4213211.4533329383</v>
      </c>
      <c r="P73" s="9">
        <v>1323119.98</v>
      </c>
      <c r="Q73" s="9">
        <v>94802.89</v>
      </c>
      <c r="R73" s="9">
        <f t="shared" si="12"/>
        <v>2795288.5833329381</v>
      </c>
      <c r="S73" s="9">
        <v>0</v>
      </c>
      <c r="T73" s="18">
        <f t="shared" si="13"/>
        <v>9590.7385689345283</v>
      </c>
      <c r="U73" s="1">
        <f t="shared" si="8"/>
        <v>-0.69999999999998863</v>
      </c>
      <c r="V73" s="9">
        <f t="shared" si="8"/>
        <v>136096.18999999855</v>
      </c>
      <c r="W73" s="9">
        <f t="shared" si="8"/>
        <v>60252.904724164342</v>
      </c>
      <c r="X73" s="9">
        <f t="shared" si="8"/>
        <v>196349.09333293838</v>
      </c>
      <c r="Y73" s="9">
        <f t="shared" si="8"/>
        <v>33222.030000000028</v>
      </c>
      <c r="Z73" s="9">
        <f t="shared" si="8"/>
        <v>2761.25</v>
      </c>
      <c r="AA73" s="9">
        <f t="shared" si="8"/>
        <v>160365.81333293812</v>
      </c>
      <c r="AB73" s="9">
        <f t="shared" si="8"/>
        <v>0</v>
      </c>
      <c r="AC73" s="18">
        <f t="shared" si="8"/>
        <v>461.51021624631358</v>
      </c>
    </row>
    <row r="74" spans="1:29" x14ac:dyDescent="0.25">
      <c r="A74" s="9" t="s">
        <v>104</v>
      </c>
      <c r="B74" s="9" t="s">
        <v>105</v>
      </c>
      <c r="C74" s="1">
        <v>428.09999999999997</v>
      </c>
      <c r="D74" s="9">
        <v>4485126.13</v>
      </c>
      <c r="E74" s="9">
        <v>-495202.74519073125</v>
      </c>
      <c r="F74" s="9">
        <f t="shared" si="9"/>
        <v>3989923.38</v>
      </c>
      <c r="G74" s="9">
        <v>1686649.73</v>
      </c>
      <c r="H74" s="9">
        <v>145594.76999999999</v>
      </c>
      <c r="I74" s="9">
        <f t="shared" si="10"/>
        <v>2157678.88</v>
      </c>
      <c r="J74" s="9">
        <v>0</v>
      </c>
      <c r="K74" s="18">
        <v>9320.0689418697748</v>
      </c>
      <c r="L74" s="1">
        <v>420.3</v>
      </c>
      <c r="M74" s="9">
        <v>4587749.4400000004</v>
      </c>
      <c r="N74" s="9">
        <v>-432285.90726559353</v>
      </c>
      <c r="O74" s="9">
        <f t="shared" si="11"/>
        <v>4155463.5327344071</v>
      </c>
      <c r="P74" s="9">
        <v>1533111.82</v>
      </c>
      <c r="Q74" s="9">
        <v>149962.60999999999</v>
      </c>
      <c r="R74" s="9">
        <f t="shared" si="12"/>
        <v>2472389.1027344069</v>
      </c>
      <c r="S74" s="9">
        <v>0</v>
      </c>
      <c r="T74" s="18">
        <f t="shared" si="13"/>
        <v>9886.8987217092726</v>
      </c>
      <c r="U74" s="1">
        <f t="shared" si="8"/>
        <v>-7.7999999999999545</v>
      </c>
      <c r="V74" s="9">
        <f t="shared" si="8"/>
        <v>102623.31000000052</v>
      </c>
      <c r="W74" s="9">
        <f t="shared" si="8"/>
        <v>62916.837925137719</v>
      </c>
      <c r="X74" s="9">
        <f t="shared" si="8"/>
        <v>165540.15273440722</v>
      </c>
      <c r="Y74" s="9">
        <f t="shared" si="8"/>
        <v>-153537.90999999992</v>
      </c>
      <c r="Z74" s="9">
        <f t="shared" si="8"/>
        <v>4367.8399999999965</v>
      </c>
      <c r="AA74" s="9">
        <f t="shared" si="8"/>
        <v>314710.22273440706</v>
      </c>
      <c r="AB74" s="9">
        <f t="shared" si="8"/>
        <v>0</v>
      </c>
      <c r="AC74" s="18">
        <f t="shared" si="8"/>
        <v>566.82977983949786</v>
      </c>
    </row>
    <row r="75" spans="1:29" x14ac:dyDescent="0.25">
      <c r="A75" s="9" t="s">
        <v>104</v>
      </c>
      <c r="B75" s="9" t="s">
        <v>106</v>
      </c>
      <c r="C75" s="1">
        <v>1257.3999999999999</v>
      </c>
      <c r="D75" s="9">
        <v>10859674.08</v>
      </c>
      <c r="E75" s="9">
        <v>-1199016.5405432263</v>
      </c>
      <c r="F75" s="9">
        <f t="shared" si="9"/>
        <v>9660657.5399999991</v>
      </c>
      <c r="G75" s="9">
        <v>6432115.2999999998</v>
      </c>
      <c r="H75" s="9">
        <v>465645.68</v>
      </c>
      <c r="I75" s="9">
        <f t="shared" si="10"/>
        <v>2762896.56</v>
      </c>
      <c r="J75" s="9">
        <v>0</v>
      </c>
      <c r="K75" s="18">
        <v>7683.0388180123891</v>
      </c>
      <c r="L75" s="1">
        <v>1280.5</v>
      </c>
      <c r="M75" s="9">
        <v>11390051.83</v>
      </c>
      <c r="N75" s="9">
        <v>-1073240.5841967</v>
      </c>
      <c r="O75" s="9">
        <f t="shared" si="11"/>
        <v>10316811.2458033</v>
      </c>
      <c r="P75" s="9">
        <v>6579180.3600000003</v>
      </c>
      <c r="Q75" s="9">
        <v>479615.05</v>
      </c>
      <c r="R75" s="9">
        <f t="shared" si="12"/>
        <v>3258015.8358033001</v>
      </c>
      <c r="S75" s="9">
        <v>0</v>
      </c>
      <c r="T75" s="18">
        <f t="shared" si="13"/>
        <v>8056.8615742313941</v>
      </c>
      <c r="U75" s="1">
        <f t="shared" si="8"/>
        <v>23.100000000000136</v>
      </c>
      <c r="V75" s="9">
        <f t="shared" si="8"/>
        <v>530377.75</v>
      </c>
      <c r="W75" s="9">
        <f t="shared" si="8"/>
        <v>125775.95634652628</v>
      </c>
      <c r="X75" s="9">
        <f t="shared" si="8"/>
        <v>656153.70580330119</v>
      </c>
      <c r="Y75" s="9">
        <f t="shared" si="8"/>
        <v>147065.06000000052</v>
      </c>
      <c r="Z75" s="9">
        <f t="shared" si="8"/>
        <v>13969.369999999995</v>
      </c>
      <c r="AA75" s="9">
        <f t="shared" si="8"/>
        <v>495119.27580330009</v>
      </c>
      <c r="AB75" s="9">
        <f t="shared" si="8"/>
        <v>0</v>
      </c>
      <c r="AC75" s="18">
        <f t="shared" si="8"/>
        <v>373.82275621900499</v>
      </c>
    </row>
    <row r="76" spans="1:29" x14ac:dyDescent="0.25">
      <c r="A76" s="9" t="s">
        <v>107</v>
      </c>
      <c r="B76" s="9" t="s">
        <v>107</v>
      </c>
      <c r="C76" s="1">
        <v>1959.2</v>
      </c>
      <c r="D76" s="9">
        <v>16703024.33</v>
      </c>
      <c r="E76" s="9">
        <v>-1844180.8014892046</v>
      </c>
      <c r="F76" s="9">
        <f t="shared" si="9"/>
        <v>14858843.529999999</v>
      </c>
      <c r="G76" s="9">
        <v>8361803.8799999999</v>
      </c>
      <c r="H76" s="9">
        <v>509669.69</v>
      </c>
      <c r="I76" s="9">
        <f t="shared" si="10"/>
        <v>5987369.96</v>
      </c>
      <c r="J76" s="9">
        <v>0</v>
      </c>
      <c r="K76" s="18">
        <v>7584.1346271426855</v>
      </c>
      <c r="L76" s="1">
        <v>1956.8</v>
      </c>
      <c r="M76" s="9">
        <v>17200466.719999999</v>
      </c>
      <c r="N76" s="9">
        <v>-1620733.5336619532</v>
      </c>
      <c r="O76" s="9">
        <f t="shared" si="11"/>
        <v>15579733.186338045</v>
      </c>
      <c r="P76" s="9">
        <v>8539729.9700000007</v>
      </c>
      <c r="Q76" s="9">
        <v>524959.78</v>
      </c>
      <c r="R76" s="9">
        <f t="shared" si="12"/>
        <v>6515043.4363380438</v>
      </c>
      <c r="S76" s="9">
        <v>0</v>
      </c>
      <c r="T76" s="18">
        <f t="shared" si="13"/>
        <v>7961.8423887663766</v>
      </c>
      <c r="U76" s="1">
        <f t="shared" si="8"/>
        <v>-2.4000000000000909</v>
      </c>
      <c r="V76" s="9">
        <f t="shared" si="8"/>
        <v>497442.38999999873</v>
      </c>
      <c r="W76" s="9">
        <f t="shared" si="8"/>
        <v>223447.26782725146</v>
      </c>
      <c r="X76" s="9">
        <f t="shared" si="8"/>
        <v>720889.65633804537</v>
      </c>
      <c r="Y76" s="9">
        <f t="shared" si="8"/>
        <v>177926.09000000078</v>
      </c>
      <c r="Z76" s="9">
        <f t="shared" si="8"/>
        <v>15290.090000000026</v>
      </c>
      <c r="AA76" s="9">
        <f t="shared" si="8"/>
        <v>527673.47633804381</v>
      </c>
      <c r="AB76" s="9">
        <f t="shared" si="8"/>
        <v>0</v>
      </c>
      <c r="AC76" s="18">
        <f t="shared" si="8"/>
        <v>377.70776162369111</v>
      </c>
    </row>
    <row r="77" spans="1:29" x14ac:dyDescent="0.25">
      <c r="A77" s="9" t="s">
        <v>108</v>
      </c>
      <c r="B77" s="9" t="s">
        <v>108</v>
      </c>
      <c r="C77" s="1">
        <v>92.6</v>
      </c>
      <c r="D77" s="9">
        <v>1619852.9500000002</v>
      </c>
      <c r="E77" s="9">
        <v>-178847.95307758811</v>
      </c>
      <c r="F77" s="9">
        <f t="shared" si="9"/>
        <v>1441005</v>
      </c>
      <c r="G77" s="9">
        <v>979051.35</v>
      </c>
      <c r="H77" s="9">
        <v>68297.03</v>
      </c>
      <c r="I77" s="9">
        <f t="shared" si="10"/>
        <v>393656.62</v>
      </c>
      <c r="J77" s="9">
        <v>0</v>
      </c>
      <c r="K77" s="18">
        <v>15561.601741513548</v>
      </c>
      <c r="L77" s="1">
        <v>102.4</v>
      </c>
      <c r="M77" s="9">
        <v>1819740.53</v>
      </c>
      <c r="N77" s="9">
        <v>-171467.12048838963</v>
      </c>
      <c r="O77" s="9">
        <f t="shared" si="11"/>
        <v>1648273.4095116104</v>
      </c>
      <c r="P77" s="9">
        <v>976759.47</v>
      </c>
      <c r="Q77" s="9">
        <v>70345.94</v>
      </c>
      <c r="R77" s="9">
        <f t="shared" si="12"/>
        <v>601167.99951161048</v>
      </c>
      <c r="S77" s="9">
        <v>0</v>
      </c>
      <c r="T77" s="18">
        <f t="shared" si="13"/>
        <v>16096.420014761819</v>
      </c>
      <c r="U77" s="1">
        <f t="shared" si="8"/>
        <v>9.8000000000000114</v>
      </c>
      <c r="V77" s="9">
        <f t="shared" si="8"/>
        <v>199887.57999999984</v>
      </c>
      <c r="W77" s="9">
        <f t="shared" si="8"/>
        <v>7380.8325891984859</v>
      </c>
      <c r="X77" s="9">
        <f t="shared" si="8"/>
        <v>207268.4095116104</v>
      </c>
      <c r="Y77" s="9">
        <f t="shared" si="8"/>
        <v>-2291.8800000000047</v>
      </c>
      <c r="Z77" s="9">
        <f t="shared" si="8"/>
        <v>2048.9100000000035</v>
      </c>
      <c r="AA77" s="9">
        <f t="shared" si="8"/>
        <v>207511.37951161049</v>
      </c>
      <c r="AB77" s="9">
        <f t="shared" si="8"/>
        <v>0</v>
      </c>
      <c r="AC77" s="18">
        <f t="shared" si="8"/>
        <v>534.818273248271</v>
      </c>
    </row>
    <row r="78" spans="1:29" x14ac:dyDescent="0.25">
      <c r="A78" s="9" t="s">
        <v>109</v>
      </c>
      <c r="B78" s="9" t="s">
        <v>109</v>
      </c>
      <c r="C78" s="1">
        <v>526.20000000000005</v>
      </c>
      <c r="D78" s="9">
        <v>5026355.72</v>
      </c>
      <c r="E78" s="9">
        <v>-554959.90050320711</v>
      </c>
      <c r="F78" s="9">
        <f t="shared" si="9"/>
        <v>4471395.82</v>
      </c>
      <c r="G78" s="9">
        <v>2043724.99</v>
      </c>
      <c r="H78" s="9">
        <v>10899.4</v>
      </c>
      <c r="I78" s="9">
        <f t="shared" si="10"/>
        <v>2416771.4300000002</v>
      </c>
      <c r="J78" s="9">
        <v>0</v>
      </c>
      <c r="K78" s="18">
        <v>8497.5175274595858</v>
      </c>
      <c r="L78" s="1">
        <v>523.70000000000005</v>
      </c>
      <c r="M78" s="9">
        <v>5154082.74</v>
      </c>
      <c r="N78" s="9">
        <v>-485649.30638034939</v>
      </c>
      <c r="O78" s="9">
        <f t="shared" si="11"/>
        <v>4668433.433619651</v>
      </c>
      <c r="P78" s="9">
        <v>2022925.17</v>
      </c>
      <c r="Q78" s="9">
        <v>11226.38</v>
      </c>
      <c r="R78" s="9">
        <f t="shared" si="12"/>
        <v>2634281.8836196512</v>
      </c>
      <c r="S78" s="9">
        <v>0</v>
      </c>
      <c r="T78" s="18">
        <f t="shared" si="13"/>
        <v>8914.3277327088999</v>
      </c>
      <c r="U78" s="1">
        <f t="shared" si="8"/>
        <v>-2.5</v>
      </c>
      <c r="V78" s="9">
        <f t="shared" si="8"/>
        <v>127727.02000000048</v>
      </c>
      <c r="W78" s="9">
        <f t="shared" si="8"/>
        <v>69310.594122857729</v>
      </c>
      <c r="X78" s="9">
        <f t="shared" si="8"/>
        <v>197037.61361965071</v>
      </c>
      <c r="Y78" s="9">
        <f t="shared" si="8"/>
        <v>-20799.820000000065</v>
      </c>
      <c r="Z78" s="9">
        <f t="shared" si="8"/>
        <v>326.97999999999956</v>
      </c>
      <c r="AA78" s="9">
        <f t="shared" si="8"/>
        <v>217510.45361965103</v>
      </c>
      <c r="AB78" s="9">
        <f t="shared" si="8"/>
        <v>0</v>
      </c>
      <c r="AC78" s="18">
        <f t="shared" si="8"/>
        <v>416.81020524931409</v>
      </c>
    </row>
    <row r="79" spans="1:29" x14ac:dyDescent="0.25">
      <c r="A79" s="9" t="s">
        <v>109</v>
      </c>
      <c r="B79" s="9" t="s">
        <v>110</v>
      </c>
      <c r="C79" s="1">
        <v>214.2</v>
      </c>
      <c r="D79" s="9">
        <v>2781434.0500000003</v>
      </c>
      <c r="E79" s="9">
        <v>-307098.11434600031</v>
      </c>
      <c r="F79" s="9">
        <f t="shared" si="9"/>
        <v>2474335.94</v>
      </c>
      <c r="G79" s="9">
        <v>859892.26</v>
      </c>
      <c r="H79" s="9">
        <v>99747.04</v>
      </c>
      <c r="I79" s="9">
        <f t="shared" si="10"/>
        <v>1514696.64</v>
      </c>
      <c r="J79" s="9">
        <v>0</v>
      </c>
      <c r="K79" s="18">
        <v>11551.516225432544</v>
      </c>
      <c r="L79" s="1">
        <v>213.1</v>
      </c>
      <c r="M79" s="9">
        <v>2858487.91</v>
      </c>
      <c r="N79" s="9">
        <v>-269344.27342703362</v>
      </c>
      <c r="O79" s="9">
        <f t="shared" si="11"/>
        <v>2589143.6365729664</v>
      </c>
      <c r="P79" s="9">
        <v>863674.32</v>
      </c>
      <c r="Q79" s="9">
        <v>102739.45</v>
      </c>
      <c r="R79" s="9">
        <f t="shared" si="12"/>
        <v>1622729.8665729666</v>
      </c>
      <c r="S79" s="9">
        <v>0</v>
      </c>
      <c r="T79" s="18">
        <f t="shared" si="13"/>
        <v>12149.899749286562</v>
      </c>
      <c r="U79" s="1">
        <f t="shared" si="8"/>
        <v>-1.0999999999999943</v>
      </c>
      <c r="V79" s="9">
        <f t="shared" si="8"/>
        <v>77053.85999999987</v>
      </c>
      <c r="W79" s="9">
        <f t="shared" si="8"/>
        <v>37753.840918966685</v>
      </c>
      <c r="X79" s="9">
        <f t="shared" si="8"/>
        <v>114807.69657296641</v>
      </c>
      <c r="Y79" s="9">
        <f t="shared" si="8"/>
        <v>3782.0599999999395</v>
      </c>
      <c r="Z79" s="9">
        <f t="shared" si="8"/>
        <v>2992.4100000000035</v>
      </c>
      <c r="AA79" s="9">
        <f t="shared" si="8"/>
        <v>108033.22657296667</v>
      </c>
      <c r="AB79" s="9">
        <f t="shared" si="8"/>
        <v>0</v>
      </c>
      <c r="AC79" s="18">
        <f t="shared" si="8"/>
        <v>598.38352385401777</v>
      </c>
    </row>
    <row r="80" spans="1:29" x14ac:dyDescent="0.25">
      <c r="A80" s="9" t="s">
        <v>111</v>
      </c>
      <c r="B80" s="9" t="s">
        <v>112</v>
      </c>
      <c r="C80" s="1">
        <v>175</v>
      </c>
      <c r="D80" s="9">
        <v>2586765.2200000002</v>
      </c>
      <c r="E80" s="9">
        <v>-285604.73016349843</v>
      </c>
      <c r="F80" s="9">
        <f t="shared" si="9"/>
        <v>2301160.4900000002</v>
      </c>
      <c r="G80" s="9">
        <v>1283333.72</v>
      </c>
      <c r="H80" s="9">
        <v>267504.12</v>
      </c>
      <c r="I80" s="9">
        <f t="shared" si="10"/>
        <v>750322.65</v>
      </c>
      <c r="J80" s="9">
        <v>0</v>
      </c>
      <c r="K80" s="18">
        <v>13149.482347820775</v>
      </c>
      <c r="L80" s="1">
        <v>170.7</v>
      </c>
      <c r="M80" s="9">
        <v>2627333.81</v>
      </c>
      <c r="N80" s="9">
        <v>-247563.51553179385</v>
      </c>
      <c r="O80" s="9">
        <f t="shared" si="11"/>
        <v>2379770.2944682064</v>
      </c>
      <c r="P80" s="9">
        <v>1300242.1399999999</v>
      </c>
      <c r="Q80" s="9">
        <v>275529.24</v>
      </c>
      <c r="R80" s="9">
        <f t="shared" si="12"/>
        <v>803998.91446820647</v>
      </c>
      <c r="S80" s="9">
        <v>0</v>
      </c>
      <c r="T80" s="18">
        <f t="shared" si="13"/>
        <v>13941.243669995352</v>
      </c>
      <c r="U80" s="1">
        <f t="shared" si="8"/>
        <v>-4.3000000000000114</v>
      </c>
      <c r="V80" s="9">
        <f t="shared" si="8"/>
        <v>40568.589999999851</v>
      </c>
      <c r="W80" s="9">
        <f t="shared" si="8"/>
        <v>38041.214631704584</v>
      </c>
      <c r="X80" s="9">
        <f t="shared" si="8"/>
        <v>78609.80446820613</v>
      </c>
      <c r="Y80" s="9">
        <f t="shared" si="8"/>
        <v>16908.419999999925</v>
      </c>
      <c r="Z80" s="9">
        <f t="shared" si="8"/>
        <v>8025.1199999999953</v>
      </c>
      <c r="AA80" s="9">
        <f t="shared" si="8"/>
        <v>53676.264468206442</v>
      </c>
      <c r="AB80" s="9">
        <f t="shared" si="8"/>
        <v>0</v>
      </c>
      <c r="AC80" s="18">
        <f t="shared" si="8"/>
        <v>791.7613221745778</v>
      </c>
    </row>
    <row r="81" spans="1:29" x14ac:dyDescent="0.25">
      <c r="A81" s="9" t="s">
        <v>113</v>
      </c>
      <c r="B81" s="9" t="s">
        <v>113</v>
      </c>
      <c r="C81" s="1">
        <v>80996.3</v>
      </c>
      <c r="D81" s="9">
        <v>680894228.81000006</v>
      </c>
      <c r="E81" s="9">
        <v>-75177527.123688251</v>
      </c>
      <c r="F81" s="9">
        <f t="shared" si="9"/>
        <v>605716701.69000006</v>
      </c>
      <c r="G81" s="9">
        <v>247171456.00999999</v>
      </c>
      <c r="H81" s="9">
        <v>19127654.59</v>
      </c>
      <c r="I81" s="9">
        <f t="shared" si="10"/>
        <v>339417591.08999997</v>
      </c>
      <c r="J81" s="9">
        <v>0</v>
      </c>
      <c r="K81" s="18">
        <v>7478.3220675257298</v>
      </c>
      <c r="L81" s="1">
        <v>80908</v>
      </c>
      <c r="M81" s="9">
        <v>701842888.98000002</v>
      </c>
      <c r="N81" s="9">
        <v>-66131944.211108558</v>
      </c>
      <c r="O81" s="9">
        <f t="shared" si="11"/>
        <v>635710944.76889145</v>
      </c>
      <c r="P81" s="9">
        <v>252389504.49000001</v>
      </c>
      <c r="Q81" s="9">
        <v>19701484.23</v>
      </c>
      <c r="R81" s="9">
        <f t="shared" si="12"/>
        <v>363619956.04889143</v>
      </c>
      <c r="S81" s="9">
        <v>0</v>
      </c>
      <c r="T81" s="18">
        <f t="shared" si="13"/>
        <v>7857.2075044357971</v>
      </c>
      <c r="U81" s="1">
        <f t="shared" si="8"/>
        <v>-88.30000000000291</v>
      </c>
      <c r="V81" s="9">
        <f t="shared" si="8"/>
        <v>20948660.169999957</v>
      </c>
      <c r="W81" s="9">
        <f t="shared" si="8"/>
        <v>9045582.9125796929</v>
      </c>
      <c r="X81" s="9">
        <f t="shared" si="8"/>
        <v>29994243.078891397</v>
      </c>
      <c r="Y81" s="9">
        <f t="shared" si="8"/>
        <v>5218048.4800000191</v>
      </c>
      <c r="Z81" s="9">
        <f t="shared" si="8"/>
        <v>573829.6400000006</v>
      </c>
      <c r="AA81" s="9">
        <f t="shared" si="8"/>
        <v>24202364.958891451</v>
      </c>
      <c r="AB81" s="9">
        <f t="shared" si="8"/>
        <v>0</v>
      </c>
      <c r="AC81" s="18">
        <f t="shared" si="8"/>
        <v>378.88543691006726</v>
      </c>
    </row>
    <row r="82" spans="1:29" x14ac:dyDescent="0.25">
      <c r="A82" s="9" t="s">
        <v>76</v>
      </c>
      <c r="B82" s="9" t="s">
        <v>114</v>
      </c>
      <c r="C82" s="1">
        <v>168.9</v>
      </c>
      <c r="D82" s="9">
        <v>2370468.0100000002</v>
      </c>
      <c r="E82" s="9">
        <v>-261723.35669383057</v>
      </c>
      <c r="F82" s="9">
        <f t="shared" si="9"/>
        <v>2108744.65</v>
      </c>
      <c r="G82" s="9">
        <v>480558.62</v>
      </c>
      <c r="H82" s="9">
        <v>71163.3</v>
      </c>
      <c r="I82" s="9">
        <f t="shared" si="10"/>
        <v>1557022.73</v>
      </c>
      <c r="J82" s="9">
        <v>0</v>
      </c>
      <c r="K82" s="18">
        <v>12485.16083219786</v>
      </c>
      <c r="L82" s="1">
        <v>165.3</v>
      </c>
      <c r="M82" s="9">
        <v>2405415.0999999996</v>
      </c>
      <c r="N82" s="9">
        <v>-226652.9727599636</v>
      </c>
      <c r="O82" s="9">
        <f t="shared" si="11"/>
        <v>2178762.1272400361</v>
      </c>
      <c r="P82" s="9">
        <v>483477.16</v>
      </c>
      <c r="Q82" s="9">
        <v>73298.2</v>
      </c>
      <c r="R82" s="9">
        <f t="shared" si="12"/>
        <v>1621986.7672400363</v>
      </c>
      <c r="S82" s="9">
        <v>0</v>
      </c>
      <c r="T82" s="18">
        <f t="shared" si="13"/>
        <v>13180.654127283944</v>
      </c>
      <c r="U82" s="1">
        <f t="shared" si="8"/>
        <v>-3.5999999999999943</v>
      </c>
      <c r="V82" s="9">
        <f t="shared" si="8"/>
        <v>34947.089999999385</v>
      </c>
      <c r="W82" s="9">
        <f t="shared" si="8"/>
        <v>35070.383933866979</v>
      </c>
      <c r="X82" s="9">
        <f t="shared" si="8"/>
        <v>70017.477240036242</v>
      </c>
      <c r="Y82" s="9">
        <f t="shared" si="8"/>
        <v>2918.539999999979</v>
      </c>
      <c r="Z82" s="9">
        <f t="shared" si="8"/>
        <v>2134.8999999999942</v>
      </c>
      <c r="AA82" s="9">
        <f t="shared" si="8"/>
        <v>64964.037240036298</v>
      </c>
      <c r="AB82" s="9">
        <f t="shared" si="8"/>
        <v>0</v>
      </c>
      <c r="AC82" s="18">
        <f t="shared" si="8"/>
        <v>695.49329508608389</v>
      </c>
    </row>
    <row r="83" spans="1:29" x14ac:dyDescent="0.25">
      <c r="A83" s="9" t="s">
        <v>76</v>
      </c>
      <c r="B83" s="9" t="s">
        <v>115</v>
      </c>
      <c r="C83" s="1">
        <v>59.5</v>
      </c>
      <c r="D83" s="9">
        <v>992485.16999999993</v>
      </c>
      <c r="E83" s="9">
        <v>-109580.28079916886</v>
      </c>
      <c r="F83" s="9">
        <f t="shared" si="9"/>
        <v>882904.89</v>
      </c>
      <c r="G83" s="9">
        <v>312349.28000000003</v>
      </c>
      <c r="H83" s="9">
        <v>60841.21</v>
      </c>
      <c r="I83" s="9">
        <f t="shared" si="10"/>
        <v>509714.4</v>
      </c>
      <c r="J83" s="9">
        <v>0</v>
      </c>
      <c r="K83" s="18">
        <v>14838.730676041814</v>
      </c>
      <c r="L83" s="1">
        <v>58.3</v>
      </c>
      <c r="M83" s="9">
        <v>1016673.96</v>
      </c>
      <c r="N83" s="9">
        <v>-95797.259841614999</v>
      </c>
      <c r="O83" s="9">
        <f t="shared" si="11"/>
        <v>920876.70015838498</v>
      </c>
      <c r="P83" s="9">
        <v>308489.71000000002</v>
      </c>
      <c r="Q83" s="9">
        <v>62666.45</v>
      </c>
      <c r="R83" s="9">
        <f t="shared" si="12"/>
        <v>549720.54015838495</v>
      </c>
      <c r="S83" s="9">
        <v>0</v>
      </c>
      <c r="T83" s="18">
        <f t="shared" si="13"/>
        <v>15795.483707690995</v>
      </c>
      <c r="U83" s="1">
        <f t="shared" si="8"/>
        <v>-1.2000000000000028</v>
      </c>
      <c r="V83" s="9">
        <f t="shared" si="8"/>
        <v>24188.790000000037</v>
      </c>
      <c r="W83" s="9">
        <f t="shared" si="8"/>
        <v>13783.020957553861</v>
      </c>
      <c r="X83" s="9">
        <f t="shared" si="8"/>
        <v>37971.810158384964</v>
      </c>
      <c r="Y83" s="9">
        <f t="shared" si="8"/>
        <v>-3859.570000000007</v>
      </c>
      <c r="Z83" s="9">
        <f t="shared" si="8"/>
        <v>1825.239999999998</v>
      </c>
      <c r="AA83" s="9">
        <f t="shared" si="8"/>
        <v>40006.140158384922</v>
      </c>
      <c r="AB83" s="9">
        <f t="shared" si="8"/>
        <v>0</v>
      </c>
      <c r="AC83" s="18">
        <f t="shared" si="8"/>
        <v>956.75303164918114</v>
      </c>
    </row>
    <row r="84" spans="1:29" x14ac:dyDescent="0.25">
      <c r="A84" s="9" t="s">
        <v>57</v>
      </c>
      <c r="B84" s="9" t="s">
        <v>116</v>
      </c>
      <c r="C84" s="1">
        <v>167</v>
      </c>
      <c r="D84" s="9">
        <v>2364295.4200000004</v>
      </c>
      <c r="E84" s="9">
        <v>-261041.84107434971</v>
      </c>
      <c r="F84" s="9">
        <f t="shared" si="9"/>
        <v>2103253.58</v>
      </c>
      <c r="G84" s="9">
        <v>843310.36</v>
      </c>
      <c r="H84" s="9">
        <v>73939.23</v>
      </c>
      <c r="I84" s="9">
        <f t="shared" si="10"/>
        <v>1186003.99</v>
      </c>
      <c r="J84" s="9">
        <v>0</v>
      </c>
      <c r="K84" s="18">
        <v>12594.326902708708</v>
      </c>
      <c r="L84" s="1">
        <v>165.3</v>
      </c>
      <c r="M84" s="9">
        <v>2424201.2399999998</v>
      </c>
      <c r="N84" s="9">
        <v>-228423.11816134769</v>
      </c>
      <c r="O84" s="9">
        <f t="shared" si="11"/>
        <v>2195778.1218386521</v>
      </c>
      <c r="P84" s="9">
        <v>888376.15</v>
      </c>
      <c r="Q84" s="9">
        <v>76157.41</v>
      </c>
      <c r="R84" s="9">
        <f t="shared" si="12"/>
        <v>1231244.5618386522</v>
      </c>
      <c r="S84" s="9">
        <v>0</v>
      </c>
      <c r="T84" s="18">
        <f t="shared" si="13"/>
        <v>13283.594203500617</v>
      </c>
      <c r="U84" s="1">
        <f t="shared" si="8"/>
        <v>-1.6999999999999886</v>
      </c>
      <c r="V84" s="9">
        <f t="shared" si="8"/>
        <v>59905.819999999367</v>
      </c>
      <c r="W84" s="9">
        <f t="shared" si="8"/>
        <v>32618.722913002013</v>
      </c>
      <c r="X84" s="9">
        <f t="shared" si="8"/>
        <v>92524.541838651989</v>
      </c>
      <c r="Y84" s="9">
        <f t="shared" si="8"/>
        <v>45065.790000000037</v>
      </c>
      <c r="Z84" s="9">
        <f t="shared" si="8"/>
        <v>2218.1800000000076</v>
      </c>
      <c r="AA84" s="9">
        <f t="shared" si="8"/>
        <v>45240.571838652249</v>
      </c>
      <c r="AB84" s="9">
        <f t="shared" si="8"/>
        <v>0</v>
      </c>
      <c r="AC84" s="18">
        <f t="shared" si="8"/>
        <v>689.26730079190929</v>
      </c>
    </row>
    <row r="85" spans="1:29" x14ac:dyDescent="0.25">
      <c r="A85" s="9" t="s">
        <v>57</v>
      </c>
      <c r="B85" s="9" t="s">
        <v>117</v>
      </c>
      <c r="C85" s="1">
        <v>100.39999999999999</v>
      </c>
      <c r="D85" s="9">
        <v>1556612.3900000001</v>
      </c>
      <c r="E85" s="9">
        <v>-171865.56328258826</v>
      </c>
      <c r="F85" s="9">
        <f t="shared" si="9"/>
        <v>1384746.83</v>
      </c>
      <c r="G85" s="9">
        <v>669289.04</v>
      </c>
      <c r="H85" s="9">
        <v>68135.38</v>
      </c>
      <c r="I85" s="9">
        <f t="shared" si="10"/>
        <v>647322.41</v>
      </c>
      <c r="J85" s="9">
        <v>0</v>
      </c>
      <c r="K85" s="18">
        <v>13792.292603958953</v>
      </c>
      <c r="L85" s="1">
        <v>103</v>
      </c>
      <c r="M85" s="9">
        <v>1644251.43</v>
      </c>
      <c r="N85" s="9">
        <v>-154931.46050938201</v>
      </c>
      <c r="O85" s="9">
        <f t="shared" si="11"/>
        <v>1489319.969490618</v>
      </c>
      <c r="P85" s="9">
        <v>687830.79</v>
      </c>
      <c r="Q85" s="9">
        <v>70179.44</v>
      </c>
      <c r="R85" s="9">
        <f t="shared" si="12"/>
        <v>731309.739490618</v>
      </c>
      <c r="S85" s="9">
        <v>0</v>
      </c>
      <c r="T85" s="18">
        <f t="shared" si="13"/>
        <v>14459.417179520562</v>
      </c>
      <c r="U85" s="1">
        <f t="shared" si="8"/>
        <v>2.6000000000000085</v>
      </c>
      <c r="V85" s="9">
        <f t="shared" si="8"/>
        <v>87639.039999999804</v>
      </c>
      <c r="W85" s="9">
        <f t="shared" si="8"/>
        <v>16934.10277320625</v>
      </c>
      <c r="X85" s="9">
        <f t="shared" si="8"/>
        <v>104573.1394906179</v>
      </c>
      <c r="Y85" s="9">
        <f t="shared" si="8"/>
        <v>18541.75</v>
      </c>
      <c r="Z85" s="9">
        <f t="shared" si="8"/>
        <v>2044.0599999999977</v>
      </c>
      <c r="AA85" s="9">
        <f t="shared" si="8"/>
        <v>83987.329490617965</v>
      </c>
      <c r="AB85" s="9">
        <f t="shared" si="8"/>
        <v>0</v>
      </c>
      <c r="AC85" s="18">
        <f t="shared" si="8"/>
        <v>667.12457556160916</v>
      </c>
    </row>
    <row r="86" spans="1:29" x14ac:dyDescent="0.25">
      <c r="A86" s="9" t="s">
        <v>57</v>
      </c>
      <c r="B86" s="9" t="s">
        <v>118</v>
      </c>
      <c r="C86" s="1">
        <v>202.5</v>
      </c>
      <c r="D86" s="9">
        <v>2672154.46</v>
      </c>
      <c r="E86" s="9">
        <v>-295032.55556508864</v>
      </c>
      <c r="F86" s="9">
        <f t="shared" si="9"/>
        <v>2377121.9</v>
      </c>
      <c r="G86" s="9">
        <v>641055.65</v>
      </c>
      <c r="H86" s="9">
        <v>57553.37</v>
      </c>
      <c r="I86" s="9">
        <f t="shared" si="10"/>
        <v>1678512.88</v>
      </c>
      <c r="J86" s="9">
        <v>0</v>
      </c>
      <c r="K86" s="18">
        <v>11738.868098026003</v>
      </c>
      <c r="L86" s="1">
        <v>202.1</v>
      </c>
      <c r="M86" s="9">
        <v>2751233.36</v>
      </c>
      <c r="N86" s="9">
        <v>-259238.09150461521</v>
      </c>
      <c r="O86" s="9">
        <f t="shared" si="11"/>
        <v>2491995.2684953846</v>
      </c>
      <c r="P86" s="9">
        <v>680429.39</v>
      </c>
      <c r="Q86" s="9">
        <v>59279.97</v>
      </c>
      <c r="R86" s="9">
        <f t="shared" si="12"/>
        <v>1752285.9084953845</v>
      </c>
      <c r="S86" s="9">
        <v>0</v>
      </c>
      <c r="T86" s="18">
        <f t="shared" si="13"/>
        <v>12330.506029170632</v>
      </c>
      <c r="U86" s="1">
        <f t="shared" si="8"/>
        <v>-0.40000000000000568</v>
      </c>
      <c r="V86" s="9">
        <f t="shared" si="8"/>
        <v>79078.899999999907</v>
      </c>
      <c r="W86" s="9">
        <f t="shared" si="8"/>
        <v>35794.46406047343</v>
      </c>
      <c r="X86" s="9">
        <f t="shared" si="8"/>
        <v>114873.3684953847</v>
      </c>
      <c r="Y86" s="9">
        <f t="shared" si="8"/>
        <v>39373.739999999991</v>
      </c>
      <c r="Z86" s="9">
        <f t="shared" si="8"/>
        <v>1726.5999999999985</v>
      </c>
      <c r="AA86" s="9">
        <f t="shared" si="8"/>
        <v>73773.028495384613</v>
      </c>
      <c r="AB86" s="9">
        <f t="shared" si="8"/>
        <v>0</v>
      </c>
      <c r="AC86" s="18">
        <f t="shared" si="8"/>
        <v>591.63793114462896</v>
      </c>
    </row>
    <row r="87" spans="1:29" x14ac:dyDescent="0.25">
      <c r="A87" s="9" t="s">
        <v>57</v>
      </c>
      <c r="B87" s="9" t="s">
        <v>119</v>
      </c>
      <c r="C87" s="1">
        <v>111</v>
      </c>
      <c r="D87" s="9">
        <v>1778143.9</v>
      </c>
      <c r="E87" s="9">
        <v>-196324.85577928508</v>
      </c>
      <c r="F87" s="9">
        <f t="shared" si="9"/>
        <v>1581819.04</v>
      </c>
      <c r="G87" s="9">
        <v>434949.54</v>
      </c>
      <c r="H87" s="9">
        <v>42357.75</v>
      </c>
      <c r="I87" s="9">
        <f t="shared" si="10"/>
        <v>1104511.75</v>
      </c>
      <c r="J87" s="9">
        <v>0</v>
      </c>
      <c r="K87" s="18">
        <v>14250.615338176423</v>
      </c>
      <c r="L87" s="1">
        <v>106.9</v>
      </c>
      <c r="M87" s="9">
        <v>1781325.74</v>
      </c>
      <c r="N87" s="9">
        <v>-167847.44322293563</v>
      </c>
      <c r="O87" s="9">
        <f t="shared" si="11"/>
        <v>1613478.2967770644</v>
      </c>
      <c r="P87" s="9">
        <v>461133.37</v>
      </c>
      <c r="Q87" s="9">
        <v>43628.480000000003</v>
      </c>
      <c r="R87" s="9">
        <f t="shared" si="12"/>
        <v>1108716.4467770644</v>
      </c>
      <c r="S87" s="9">
        <v>0</v>
      </c>
      <c r="T87" s="18">
        <f t="shared" si="13"/>
        <v>15093.342345903315</v>
      </c>
      <c r="U87" s="1">
        <f t="shared" si="8"/>
        <v>-4.0999999999999943</v>
      </c>
      <c r="V87" s="9">
        <f t="shared" si="8"/>
        <v>3181.8400000000838</v>
      </c>
      <c r="W87" s="9">
        <f t="shared" si="8"/>
        <v>28477.412556349445</v>
      </c>
      <c r="X87" s="9">
        <f t="shared" si="8"/>
        <v>31659.256777064409</v>
      </c>
      <c r="Y87" s="9">
        <f t="shared" si="8"/>
        <v>26183.830000000016</v>
      </c>
      <c r="Z87" s="9">
        <f t="shared" si="8"/>
        <v>1270.7300000000032</v>
      </c>
      <c r="AA87" s="9">
        <f t="shared" si="8"/>
        <v>4204.6967770643532</v>
      </c>
      <c r="AB87" s="9">
        <f t="shared" si="8"/>
        <v>0</v>
      </c>
      <c r="AC87" s="18">
        <f t="shared" si="8"/>
        <v>842.72700772689132</v>
      </c>
    </row>
    <row r="88" spans="1:29" x14ac:dyDescent="0.25">
      <c r="A88" s="9" t="s">
        <v>57</v>
      </c>
      <c r="B88" s="9" t="s">
        <v>120</v>
      </c>
      <c r="C88" s="1">
        <v>719</v>
      </c>
      <c r="D88" s="9">
        <v>6379759.4399999995</v>
      </c>
      <c r="E88" s="9">
        <v>-704389.19592758082</v>
      </c>
      <c r="F88" s="9">
        <f t="shared" si="9"/>
        <v>5675370.2400000002</v>
      </c>
      <c r="G88" s="9">
        <v>2508685.2000000002</v>
      </c>
      <c r="H88" s="9">
        <v>245241.93</v>
      </c>
      <c r="I88" s="9">
        <f t="shared" si="10"/>
        <v>2921443.11</v>
      </c>
      <c r="J88" s="9">
        <v>0</v>
      </c>
      <c r="K88" s="18">
        <v>7893.4180570312519</v>
      </c>
      <c r="L88" s="1">
        <v>723.6</v>
      </c>
      <c r="M88" s="9">
        <v>6614804.5700000003</v>
      </c>
      <c r="N88" s="9">
        <v>-623287.48165615695</v>
      </c>
      <c r="O88" s="9">
        <f t="shared" si="11"/>
        <v>5991517.0883438438</v>
      </c>
      <c r="P88" s="9">
        <v>2645330.77</v>
      </c>
      <c r="Q88" s="9">
        <v>252599.19</v>
      </c>
      <c r="R88" s="9">
        <f t="shared" si="12"/>
        <v>3093587.1283438439</v>
      </c>
      <c r="S88" s="9">
        <v>0</v>
      </c>
      <c r="T88" s="18">
        <f t="shared" si="13"/>
        <v>8280.1507577996726</v>
      </c>
      <c r="U88" s="1">
        <f t="shared" si="8"/>
        <v>4.6000000000000227</v>
      </c>
      <c r="V88" s="9">
        <f t="shared" si="8"/>
        <v>235045.13000000082</v>
      </c>
      <c r="W88" s="9">
        <f t="shared" si="8"/>
        <v>81101.714271423873</v>
      </c>
      <c r="X88" s="9">
        <f t="shared" si="8"/>
        <v>316146.84834384359</v>
      </c>
      <c r="Y88" s="9">
        <f t="shared" si="8"/>
        <v>136645.56999999983</v>
      </c>
      <c r="Z88" s="9">
        <f t="shared" si="8"/>
        <v>7357.2600000000093</v>
      </c>
      <c r="AA88" s="9">
        <f t="shared" si="8"/>
        <v>172144.01834384399</v>
      </c>
      <c r="AB88" s="9">
        <f t="shared" si="8"/>
        <v>0</v>
      </c>
      <c r="AC88" s="18">
        <f t="shared" si="8"/>
        <v>386.73270076842073</v>
      </c>
    </row>
    <row r="89" spans="1:29" x14ac:dyDescent="0.25">
      <c r="A89" s="9" t="s">
        <v>121</v>
      </c>
      <c r="B89" s="9" t="s">
        <v>121</v>
      </c>
      <c r="C89" s="1">
        <v>973.2</v>
      </c>
      <c r="D89" s="9">
        <v>8755352.2599999998</v>
      </c>
      <c r="E89" s="9">
        <v>-966678.38285829278</v>
      </c>
      <c r="F89" s="9">
        <f t="shared" si="9"/>
        <v>7788673.8799999999</v>
      </c>
      <c r="G89" s="9">
        <v>4605943.8899999997</v>
      </c>
      <c r="H89" s="9">
        <v>263139.84999999998</v>
      </c>
      <c r="I89" s="9">
        <f t="shared" si="10"/>
        <v>2919590.14</v>
      </c>
      <c r="J89" s="9">
        <v>0</v>
      </c>
      <c r="K89" s="18">
        <v>8003.154773108502</v>
      </c>
      <c r="L89" s="1">
        <v>964.6</v>
      </c>
      <c r="M89" s="9">
        <v>8966380.709999999</v>
      </c>
      <c r="N89" s="9">
        <v>-844867.41719509999</v>
      </c>
      <c r="O89" s="9">
        <f t="shared" si="11"/>
        <v>8121513.2928048987</v>
      </c>
      <c r="P89" s="9">
        <v>4571655.18</v>
      </c>
      <c r="Q89" s="9">
        <v>271034.05</v>
      </c>
      <c r="R89" s="9">
        <f t="shared" si="12"/>
        <v>3278824.0628048992</v>
      </c>
      <c r="S89" s="9">
        <v>0</v>
      </c>
      <c r="T89" s="18">
        <f t="shared" si="13"/>
        <v>8419.5659266067778</v>
      </c>
      <c r="U89" s="1">
        <f t="shared" si="8"/>
        <v>-8.6000000000000227</v>
      </c>
      <c r="V89" s="9">
        <f t="shared" si="8"/>
        <v>211028.44999999925</v>
      </c>
      <c r="W89" s="9">
        <f t="shared" si="8"/>
        <v>121810.96566319279</v>
      </c>
      <c r="X89" s="9">
        <f t="shared" si="8"/>
        <v>332839.41280489881</v>
      </c>
      <c r="Y89" s="9">
        <f t="shared" si="8"/>
        <v>-34288.709999999963</v>
      </c>
      <c r="Z89" s="9">
        <f t="shared" si="8"/>
        <v>7894.2000000000116</v>
      </c>
      <c r="AA89" s="9">
        <f t="shared" si="8"/>
        <v>359233.92280489905</v>
      </c>
      <c r="AB89" s="9">
        <f t="shared" si="8"/>
        <v>0</v>
      </c>
      <c r="AC89" s="18">
        <f t="shared" si="8"/>
        <v>416.41115349827578</v>
      </c>
    </row>
    <row r="90" spans="1:29" x14ac:dyDescent="0.25">
      <c r="A90" s="9" t="s">
        <v>122</v>
      </c>
      <c r="B90" s="9" t="s">
        <v>123</v>
      </c>
      <c r="C90" s="1">
        <v>5502.6</v>
      </c>
      <c r="D90" s="9">
        <v>46603358.280000001</v>
      </c>
      <c r="E90" s="9">
        <v>-5145476.4674283965</v>
      </c>
      <c r="F90" s="9">
        <f t="shared" si="9"/>
        <v>41457881.810000002</v>
      </c>
      <c r="G90" s="9">
        <v>8726204.6199999992</v>
      </c>
      <c r="H90" s="9">
        <v>1031380.62</v>
      </c>
      <c r="I90" s="9">
        <f t="shared" si="10"/>
        <v>31700296.57</v>
      </c>
      <c r="J90" s="9">
        <v>0</v>
      </c>
      <c r="K90" s="18">
        <v>7534.2315221540248</v>
      </c>
      <c r="L90" s="1">
        <v>5521.6</v>
      </c>
      <c r="M90" s="9">
        <v>48214697.920000002</v>
      </c>
      <c r="N90" s="9">
        <v>-4543084.731733677</v>
      </c>
      <c r="O90" s="9">
        <f t="shared" si="11"/>
        <v>43671613.188266322</v>
      </c>
      <c r="P90" s="9">
        <v>9019229.3100000005</v>
      </c>
      <c r="Q90" s="9">
        <v>1062322.04</v>
      </c>
      <c r="R90" s="9">
        <f t="shared" si="12"/>
        <v>33590061.838266321</v>
      </c>
      <c r="S90" s="9">
        <v>0</v>
      </c>
      <c r="T90" s="18">
        <f t="shared" si="13"/>
        <v>7909.2315974113153</v>
      </c>
      <c r="U90" s="1">
        <f t="shared" si="8"/>
        <v>19</v>
      </c>
      <c r="V90" s="9">
        <f t="shared" si="8"/>
        <v>1611339.6400000006</v>
      </c>
      <c r="W90" s="9">
        <f t="shared" si="8"/>
        <v>602391.73569471948</v>
      </c>
      <c r="X90" s="9">
        <f t="shared" si="8"/>
        <v>2213731.3782663196</v>
      </c>
      <c r="Y90" s="9">
        <f t="shared" si="8"/>
        <v>293024.69000000134</v>
      </c>
      <c r="Z90" s="9">
        <f t="shared" si="8"/>
        <v>30941.420000000042</v>
      </c>
      <c r="AA90" s="9">
        <f t="shared" si="8"/>
        <v>1889765.2682663202</v>
      </c>
      <c r="AB90" s="9">
        <f t="shared" si="8"/>
        <v>0</v>
      </c>
      <c r="AC90" s="18">
        <f t="shared" si="8"/>
        <v>375.00007525729052</v>
      </c>
    </row>
    <row r="91" spans="1:29" x14ac:dyDescent="0.25">
      <c r="A91" s="9" t="s">
        <v>122</v>
      </c>
      <c r="B91" s="9" t="s">
        <v>124</v>
      </c>
      <c r="C91" s="1">
        <v>1323.7</v>
      </c>
      <c r="D91" s="9">
        <v>11810244.710000001</v>
      </c>
      <c r="E91" s="9">
        <v>-1303969.0372690393</v>
      </c>
      <c r="F91" s="9">
        <f t="shared" si="9"/>
        <v>10506275.67</v>
      </c>
      <c r="G91" s="9">
        <v>1785216.66</v>
      </c>
      <c r="H91" s="9">
        <v>101629.99</v>
      </c>
      <c r="I91" s="9">
        <f t="shared" si="10"/>
        <v>8619429.0199999996</v>
      </c>
      <c r="J91" s="9">
        <v>0</v>
      </c>
      <c r="K91" s="18">
        <v>7937.0482333985274</v>
      </c>
      <c r="L91" s="1">
        <v>1349.8</v>
      </c>
      <c r="M91" s="9">
        <v>12398250.629999999</v>
      </c>
      <c r="N91" s="9">
        <v>-1168239.2624510387</v>
      </c>
      <c r="O91" s="9">
        <f t="shared" si="11"/>
        <v>11230011.367548961</v>
      </c>
      <c r="P91" s="9">
        <v>1847780.78</v>
      </c>
      <c r="Q91" s="9">
        <v>-1607.89</v>
      </c>
      <c r="R91" s="9">
        <f t="shared" si="12"/>
        <v>9383838.4775489625</v>
      </c>
      <c r="S91" s="9">
        <v>0</v>
      </c>
      <c r="T91" s="18">
        <f t="shared" si="13"/>
        <v>8319.7594958875106</v>
      </c>
      <c r="U91" s="1">
        <f t="shared" si="8"/>
        <v>26.099999999999909</v>
      </c>
      <c r="V91" s="9">
        <f t="shared" si="8"/>
        <v>588005.91999999806</v>
      </c>
      <c r="W91" s="9">
        <f t="shared" si="8"/>
        <v>135729.77481800062</v>
      </c>
      <c r="X91" s="9">
        <f t="shared" si="8"/>
        <v>723735.69754896127</v>
      </c>
      <c r="Y91" s="9">
        <f t="shared" si="8"/>
        <v>62564.120000000112</v>
      </c>
      <c r="Z91" s="9">
        <f t="shared" si="8"/>
        <v>-103237.88</v>
      </c>
      <c r="AA91" s="9">
        <f t="shared" si="8"/>
        <v>764409.45754896291</v>
      </c>
      <c r="AB91" s="9">
        <f t="shared" si="8"/>
        <v>0</v>
      </c>
      <c r="AC91" s="18">
        <f t="shared" si="8"/>
        <v>382.71126248898327</v>
      </c>
    </row>
    <row r="92" spans="1:29" x14ac:dyDescent="0.25">
      <c r="A92" s="9" t="s">
        <v>122</v>
      </c>
      <c r="B92" s="9" t="s">
        <v>125</v>
      </c>
      <c r="C92" s="1">
        <v>823.5</v>
      </c>
      <c r="D92" s="9">
        <v>8034311.96</v>
      </c>
      <c r="E92" s="9">
        <v>-887068.32829040743</v>
      </c>
      <c r="F92" s="9">
        <f t="shared" si="9"/>
        <v>7147243.6299999999</v>
      </c>
      <c r="G92" s="9">
        <v>556367.78</v>
      </c>
      <c r="H92" s="9">
        <v>73850.64</v>
      </c>
      <c r="I92" s="9">
        <f t="shared" si="10"/>
        <v>6517025.21</v>
      </c>
      <c r="J92" s="9">
        <v>0</v>
      </c>
      <c r="K92" s="18">
        <v>8679.1017371108919</v>
      </c>
      <c r="L92" s="1">
        <v>819.8</v>
      </c>
      <c r="M92" s="9">
        <v>8254542.96</v>
      </c>
      <c r="N92" s="9">
        <v>-777793.69584020216</v>
      </c>
      <c r="O92" s="9">
        <f t="shared" si="11"/>
        <v>7476749.2641597977</v>
      </c>
      <c r="P92" s="9">
        <v>544757.85</v>
      </c>
      <c r="Q92" s="9">
        <v>76066.16</v>
      </c>
      <c r="R92" s="9">
        <f t="shared" si="12"/>
        <v>6855925.2541597979</v>
      </c>
      <c r="S92" s="9">
        <v>0</v>
      </c>
      <c r="T92" s="18">
        <f t="shared" si="13"/>
        <v>9120.2113493044617</v>
      </c>
      <c r="U92" s="1">
        <f t="shared" si="8"/>
        <v>-3.7000000000000455</v>
      </c>
      <c r="V92" s="9">
        <f t="shared" si="8"/>
        <v>220231</v>
      </c>
      <c r="W92" s="9">
        <f t="shared" si="8"/>
        <v>109274.63245020527</v>
      </c>
      <c r="X92" s="9">
        <f t="shared" si="8"/>
        <v>329505.6341597978</v>
      </c>
      <c r="Y92" s="9">
        <f t="shared" si="8"/>
        <v>-11609.930000000051</v>
      </c>
      <c r="Z92" s="9">
        <f t="shared" si="8"/>
        <v>2215.5200000000041</v>
      </c>
      <c r="AA92" s="9">
        <f t="shared" si="8"/>
        <v>338900.04415979795</v>
      </c>
      <c r="AB92" s="9">
        <f t="shared" si="8"/>
        <v>0</v>
      </c>
      <c r="AC92" s="18">
        <f t="shared" si="8"/>
        <v>441.10961219356977</v>
      </c>
    </row>
    <row r="93" spans="1:29" x14ac:dyDescent="0.25">
      <c r="A93" s="9" t="s">
        <v>126</v>
      </c>
      <c r="B93" s="9" t="s">
        <v>127</v>
      </c>
      <c r="C93" s="1">
        <v>29884</v>
      </c>
      <c r="D93" s="9">
        <v>244424143.34999999</v>
      </c>
      <c r="E93" s="9">
        <v>-26986867.987548172</v>
      </c>
      <c r="F93" s="9">
        <f t="shared" si="9"/>
        <v>217437275.36000001</v>
      </c>
      <c r="G93" s="9">
        <v>88060125.670000002</v>
      </c>
      <c r="H93" s="9">
        <v>7211615.2300000004</v>
      </c>
      <c r="I93" s="9">
        <f t="shared" si="10"/>
        <v>122165534.45999999</v>
      </c>
      <c r="J93" s="9">
        <v>0</v>
      </c>
      <c r="K93" s="18">
        <v>7276.0398009131013</v>
      </c>
      <c r="L93" s="1">
        <v>30380</v>
      </c>
      <c r="M93" s="9">
        <v>256134108.48999998</v>
      </c>
      <c r="N93" s="9">
        <v>-24134527.597536713</v>
      </c>
      <c r="O93" s="9">
        <f t="shared" si="11"/>
        <v>231999580.89246327</v>
      </c>
      <c r="P93" s="9">
        <v>90330943.010000005</v>
      </c>
      <c r="Q93" s="9">
        <v>7427963.6900000004</v>
      </c>
      <c r="R93" s="9">
        <f t="shared" si="12"/>
        <v>134240674.19246328</v>
      </c>
      <c r="S93" s="9">
        <v>0</v>
      </c>
      <c r="T93" s="18">
        <f t="shared" si="13"/>
        <v>7636.5892327999754</v>
      </c>
      <c r="U93" s="1">
        <f t="shared" si="8"/>
        <v>496</v>
      </c>
      <c r="V93" s="9">
        <f t="shared" si="8"/>
        <v>11709965.139999986</v>
      </c>
      <c r="W93" s="9">
        <f t="shared" si="8"/>
        <v>2852340.3900114596</v>
      </c>
      <c r="X93" s="9">
        <f t="shared" ref="X93:AC124" si="14">O93-F93</f>
        <v>14562305.532463253</v>
      </c>
      <c r="Y93" s="9">
        <f t="shared" si="14"/>
        <v>2270817.3400000036</v>
      </c>
      <c r="Z93" s="9">
        <f t="shared" si="14"/>
        <v>216348.45999999996</v>
      </c>
      <c r="AA93" s="9">
        <f t="shared" si="14"/>
        <v>12075139.732463285</v>
      </c>
      <c r="AB93" s="9">
        <f t="shared" si="14"/>
        <v>0</v>
      </c>
      <c r="AC93" s="18">
        <f t="shared" si="14"/>
        <v>360.54943188687412</v>
      </c>
    </row>
    <row r="94" spans="1:29" x14ac:dyDescent="0.25">
      <c r="A94" s="9" t="s">
        <v>126</v>
      </c>
      <c r="B94" s="9" t="s">
        <v>128</v>
      </c>
      <c r="C94" s="1">
        <v>15229.7</v>
      </c>
      <c r="D94" s="9">
        <v>124596117.164</v>
      </c>
      <c r="E94" s="9">
        <v>-13756656.439831</v>
      </c>
      <c r="F94" s="9">
        <f t="shared" si="9"/>
        <v>110839460.72</v>
      </c>
      <c r="G94" s="9">
        <v>40478432.700000003</v>
      </c>
      <c r="H94" s="9">
        <v>3270273.45</v>
      </c>
      <c r="I94" s="9">
        <f t="shared" si="10"/>
        <v>67090754.57</v>
      </c>
      <c r="J94" s="9">
        <v>0</v>
      </c>
      <c r="K94" s="18">
        <v>7277.8458376576937</v>
      </c>
      <c r="L94" s="1">
        <v>15344.3</v>
      </c>
      <c r="M94" s="9">
        <v>129399749.84</v>
      </c>
      <c r="N94" s="9">
        <v>-12192838.556485169</v>
      </c>
      <c r="O94" s="9">
        <f t="shared" si="11"/>
        <v>117206911.28351483</v>
      </c>
      <c r="P94" s="9">
        <v>41563773.509999998</v>
      </c>
      <c r="Q94" s="9">
        <v>3368381.65</v>
      </c>
      <c r="R94" s="9">
        <f t="shared" si="12"/>
        <v>72274756.123514831</v>
      </c>
      <c r="S94" s="9">
        <v>0</v>
      </c>
      <c r="T94" s="18">
        <f t="shared" si="13"/>
        <v>7638.4658331442188</v>
      </c>
      <c r="U94" s="1">
        <f t="shared" ref="U94:AC125" si="15">L94-C94</f>
        <v>114.59999999999854</v>
      </c>
      <c r="V94" s="9">
        <f t="shared" si="15"/>
        <v>4803632.675999999</v>
      </c>
      <c r="W94" s="9">
        <f t="shared" si="15"/>
        <v>1563817.8833458312</v>
      </c>
      <c r="X94" s="9">
        <f t="shared" si="14"/>
        <v>6367450.5635148287</v>
      </c>
      <c r="Y94" s="9">
        <f t="shared" si="14"/>
        <v>1085340.8099999949</v>
      </c>
      <c r="Z94" s="9">
        <f t="shared" si="14"/>
        <v>98108.199999999721</v>
      </c>
      <c r="AA94" s="9">
        <f t="shared" si="14"/>
        <v>5184001.5535148308</v>
      </c>
      <c r="AB94" s="9">
        <f t="shared" si="14"/>
        <v>0</v>
      </c>
      <c r="AC94" s="18">
        <f t="shared" si="14"/>
        <v>360.61999548652511</v>
      </c>
    </row>
    <row r="95" spans="1:29" x14ac:dyDescent="0.25">
      <c r="A95" s="9" t="s">
        <v>126</v>
      </c>
      <c r="B95" s="9" t="s">
        <v>129</v>
      </c>
      <c r="C95" s="1">
        <v>1071.9000000000001</v>
      </c>
      <c r="D95" s="9">
        <v>9716159.2299999986</v>
      </c>
      <c r="E95" s="9">
        <v>-1072761.0738131597</v>
      </c>
      <c r="F95" s="9">
        <f t="shared" si="9"/>
        <v>8643398.1600000001</v>
      </c>
      <c r="G95" s="9">
        <v>7942550.7199999997</v>
      </c>
      <c r="H95" s="9">
        <v>632298.37</v>
      </c>
      <c r="I95" s="9">
        <f t="shared" si="10"/>
        <v>68549.070000000007</v>
      </c>
      <c r="J95" s="9">
        <v>0</v>
      </c>
      <c r="K95" s="18">
        <v>8063.619837178192</v>
      </c>
      <c r="L95" s="1">
        <v>1076.4000000000001</v>
      </c>
      <c r="M95" s="9">
        <v>10057178.219999999</v>
      </c>
      <c r="N95" s="9">
        <v>-947649.05281411065</v>
      </c>
      <c r="O95" s="9">
        <f t="shared" si="11"/>
        <v>9109529.1671858877</v>
      </c>
      <c r="P95" s="9">
        <v>8012338.79</v>
      </c>
      <c r="Q95" s="9">
        <v>651267.31999999995</v>
      </c>
      <c r="R95" s="9">
        <f t="shared" si="12"/>
        <v>445923.05718588771</v>
      </c>
      <c r="S95" s="9">
        <v>0</v>
      </c>
      <c r="T95" s="18">
        <f t="shared" si="13"/>
        <v>8462.9590925175471</v>
      </c>
      <c r="U95" s="1">
        <f t="shared" si="15"/>
        <v>4.5</v>
      </c>
      <c r="V95" s="9">
        <f t="shared" si="15"/>
        <v>341018.99000000022</v>
      </c>
      <c r="W95" s="9">
        <f t="shared" si="15"/>
        <v>125112.02099904907</v>
      </c>
      <c r="X95" s="9">
        <f t="shared" si="14"/>
        <v>466131.00718588755</v>
      </c>
      <c r="Y95" s="9">
        <f t="shared" si="14"/>
        <v>69788.070000000298</v>
      </c>
      <c r="Z95" s="9">
        <f t="shared" si="14"/>
        <v>18968.949999999953</v>
      </c>
      <c r="AA95" s="9">
        <f t="shared" si="14"/>
        <v>377373.9871858877</v>
      </c>
      <c r="AB95" s="9">
        <f t="shared" si="14"/>
        <v>0</v>
      </c>
      <c r="AC95" s="18">
        <f t="shared" si="14"/>
        <v>399.33925533935508</v>
      </c>
    </row>
    <row r="96" spans="1:29" x14ac:dyDescent="0.25">
      <c r="A96" s="9" t="s">
        <v>49</v>
      </c>
      <c r="B96" s="9" t="s">
        <v>130</v>
      </c>
      <c r="C96" s="1">
        <v>1044.5999999999999</v>
      </c>
      <c r="D96" s="9">
        <v>9639127.1199999992</v>
      </c>
      <c r="E96" s="9">
        <v>-1064255.9590774379</v>
      </c>
      <c r="F96" s="9">
        <f t="shared" si="9"/>
        <v>8574871.1600000001</v>
      </c>
      <c r="G96" s="9">
        <v>1432216.72</v>
      </c>
      <c r="H96" s="9">
        <v>220703.85</v>
      </c>
      <c r="I96" s="9">
        <f t="shared" si="10"/>
        <v>6921950.5899999999</v>
      </c>
      <c r="J96" s="9">
        <v>0</v>
      </c>
      <c r="K96" s="18">
        <v>8208.7565961496821</v>
      </c>
      <c r="L96" s="1">
        <v>1061</v>
      </c>
      <c r="M96" s="9">
        <v>10126135.279999999</v>
      </c>
      <c r="N96" s="9">
        <v>-954146.61019694537</v>
      </c>
      <c r="O96" s="9">
        <f t="shared" si="11"/>
        <v>9171988.6698030531</v>
      </c>
      <c r="P96" s="9">
        <v>1450372.24</v>
      </c>
      <c r="Q96" s="9">
        <v>227324.97</v>
      </c>
      <c r="R96" s="9">
        <f t="shared" si="12"/>
        <v>7494291.4598030532</v>
      </c>
      <c r="S96" s="9">
        <v>0</v>
      </c>
      <c r="T96" s="18">
        <f t="shared" si="13"/>
        <v>8644.6641562705499</v>
      </c>
      <c r="U96" s="1">
        <f t="shared" si="15"/>
        <v>16.400000000000091</v>
      </c>
      <c r="V96" s="9">
        <f t="shared" si="15"/>
        <v>487008.16000000015</v>
      </c>
      <c r="W96" s="9">
        <f t="shared" si="15"/>
        <v>110109.3488804925</v>
      </c>
      <c r="X96" s="9">
        <f t="shared" si="14"/>
        <v>597117.50980305299</v>
      </c>
      <c r="Y96" s="9">
        <f t="shared" si="14"/>
        <v>18155.520000000019</v>
      </c>
      <c r="Z96" s="9">
        <f t="shared" si="14"/>
        <v>6621.1199999999953</v>
      </c>
      <c r="AA96" s="9">
        <f t="shared" si="14"/>
        <v>572340.86980305333</v>
      </c>
      <c r="AB96" s="9">
        <f t="shared" si="14"/>
        <v>0</v>
      </c>
      <c r="AC96" s="18">
        <f t="shared" si="14"/>
        <v>435.90756012086786</v>
      </c>
    </row>
    <row r="97" spans="1:29" x14ac:dyDescent="0.25">
      <c r="A97" s="9" t="s">
        <v>49</v>
      </c>
      <c r="B97" s="9" t="s">
        <v>131</v>
      </c>
      <c r="C97" s="1">
        <v>181.5</v>
      </c>
      <c r="D97" s="9">
        <v>2611704.9899999998</v>
      </c>
      <c r="E97" s="9">
        <v>-288358.32999780792</v>
      </c>
      <c r="F97" s="9">
        <f t="shared" si="9"/>
        <v>2323346.66</v>
      </c>
      <c r="G97" s="9">
        <v>192052.56</v>
      </c>
      <c r="H97" s="9">
        <v>48421.16</v>
      </c>
      <c r="I97" s="9">
        <f t="shared" si="10"/>
        <v>2082872.94</v>
      </c>
      <c r="J97" s="9">
        <v>0</v>
      </c>
      <c r="K97" s="18">
        <v>12800.802042047806</v>
      </c>
      <c r="L97" s="1">
        <v>183.1</v>
      </c>
      <c r="M97" s="9">
        <v>2713230.41</v>
      </c>
      <c r="N97" s="9">
        <v>-255657.22033142427</v>
      </c>
      <c r="O97" s="9">
        <f t="shared" si="11"/>
        <v>2457573.1896685758</v>
      </c>
      <c r="P97" s="9">
        <v>180301.08</v>
      </c>
      <c r="Q97" s="9">
        <v>49873.79</v>
      </c>
      <c r="R97" s="9">
        <f t="shared" si="12"/>
        <v>2227398.3196685757</v>
      </c>
      <c r="S97" s="9">
        <v>0</v>
      </c>
      <c r="T97" s="18">
        <f t="shared" si="13"/>
        <v>13422.027251057214</v>
      </c>
      <c r="U97" s="1">
        <f t="shared" si="15"/>
        <v>1.5999999999999943</v>
      </c>
      <c r="V97" s="9">
        <f t="shared" si="15"/>
        <v>101525.42000000039</v>
      </c>
      <c r="W97" s="9">
        <f t="shared" si="15"/>
        <v>32701.109666383651</v>
      </c>
      <c r="X97" s="9">
        <f t="shared" si="14"/>
        <v>134226.52966857562</v>
      </c>
      <c r="Y97" s="9">
        <f t="shared" si="14"/>
        <v>-11751.48000000001</v>
      </c>
      <c r="Z97" s="9">
        <f t="shared" si="14"/>
        <v>1452.6299999999974</v>
      </c>
      <c r="AA97" s="9">
        <f t="shared" si="14"/>
        <v>144525.37966857571</v>
      </c>
      <c r="AB97" s="9">
        <f t="shared" si="14"/>
        <v>0</v>
      </c>
      <c r="AC97" s="18">
        <f t="shared" si="14"/>
        <v>621.22520900940799</v>
      </c>
    </row>
    <row r="98" spans="1:29" x14ac:dyDescent="0.25">
      <c r="A98" s="9" t="s">
        <v>49</v>
      </c>
      <c r="B98" s="9" t="s">
        <v>132</v>
      </c>
      <c r="C98" s="1">
        <v>353.3</v>
      </c>
      <c r="D98" s="9">
        <v>3719620.8</v>
      </c>
      <c r="E98" s="9">
        <v>-410683.30696611735</v>
      </c>
      <c r="F98" s="9">
        <f t="shared" si="9"/>
        <v>3308937.49</v>
      </c>
      <c r="G98" s="9">
        <v>1052717.19</v>
      </c>
      <c r="H98" s="9">
        <v>167531.53</v>
      </c>
      <c r="I98" s="9">
        <f t="shared" si="10"/>
        <v>2088688.77</v>
      </c>
      <c r="J98" s="9">
        <v>0</v>
      </c>
      <c r="K98" s="18">
        <v>9365.7966078110694</v>
      </c>
      <c r="L98" s="1">
        <v>350.2</v>
      </c>
      <c r="M98" s="9">
        <v>3813187.08</v>
      </c>
      <c r="N98" s="9">
        <v>-359301.88821542083</v>
      </c>
      <c r="O98" s="9">
        <f t="shared" si="11"/>
        <v>3453885.1917845793</v>
      </c>
      <c r="P98" s="9">
        <v>1066798.22</v>
      </c>
      <c r="Q98" s="9">
        <v>172557.48</v>
      </c>
      <c r="R98" s="9">
        <f t="shared" si="12"/>
        <v>2214529.4917845796</v>
      </c>
      <c r="S98" s="9">
        <v>0</v>
      </c>
      <c r="T98" s="18">
        <f t="shared" si="13"/>
        <v>9862.6076293106216</v>
      </c>
      <c r="U98" s="1">
        <f t="shared" si="15"/>
        <v>-3.1000000000000227</v>
      </c>
      <c r="V98" s="9">
        <f t="shared" si="15"/>
        <v>93566.280000000261</v>
      </c>
      <c r="W98" s="9">
        <f t="shared" si="15"/>
        <v>51381.418750696525</v>
      </c>
      <c r="X98" s="9">
        <f t="shared" si="14"/>
        <v>144947.70178457908</v>
      </c>
      <c r="Y98" s="9">
        <f t="shared" si="14"/>
        <v>14081.030000000028</v>
      </c>
      <c r="Z98" s="9">
        <f t="shared" si="14"/>
        <v>5025.9500000000116</v>
      </c>
      <c r="AA98" s="9">
        <f t="shared" si="14"/>
        <v>125840.72178457957</v>
      </c>
      <c r="AB98" s="9">
        <f t="shared" si="14"/>
        <v>0</v>
      </c>
      <c r="AC98" s="18">
        <f t="shared" si="14"/>
        <v>496.81102149955223</v>
      </c>
    </row>
    <row r="99" spans="1:29" x14ac:dyDescent="0.25">
      <c r="A99" s="9" t="s">
        <v>49</v>
      </c>
      <c r="B99" s="9" t="s">
        <v>133</v>
      </c>
      <c r="C99" s="1">
        <v>112.2</v>
      </c>
      <c r="D99" s="9">
        <v>1795962.2</v>
      </c>
      <c r="E99" s="9">
        <v>-198292.17415983463</v>
      </c>
      <c r="F99" s="9">
        <f t="shared" si="9"/>
        <v>1597670.03</v>
      </c>
      <c r="G99" s="9">
        <v>289544.7</v>
      </c>
      <c r="H99" s="9">
        <v>37264.21</v>
      </c>
      <c r="I99" s="9">
        <f t="shared" si="10"/>
        <v>1270861.1200000001</v>
      </c>
      <c r="J99" s="9">
        <v>0</v>
      </c>
      <c r="K99" s="18">
        <v>14239.476619650864</v>
      </c>
      <c r="L99" s="1">
        <v>110.9</v>
      </c>
      <c r="M99" s="9">
        <v>1830122.71</v>
      </c>
      <c r="N99" s="9">
        <v>-172445.393203452</v>
      </c>
      <c r="O99" s="9">
        <f t="shared" si="11"/>
        <v>1657677.316796548</v>
      </c>
      <c r="P99" s="9">
        <v>285839.84000000003</v>
      </c>
      <c r="Q99" s="9">
        <v>38382.14</v>
      </c>
      <c r="R99" s="9">
        <f t="shared" si="12"/>
        <v>1333455.336796548</v>
      </c>
      <c r="S99" s="9">
        <v>0</v>
      </c>
      <c r="T99" s="18">
        <f t="shared" si="13"/>
        <v>14947.49609374705</v>
      </c>
      <c r="U99" s="1">
        <f t="shared" si="15"/>
        <v>-1.2999999999999972</v>
      </c>
      <c r="V99" s="9">
        <f t="shared" si="15"/>
        <v>34160.510000000009</v>
      </c>
      <c r="W99" s="9">
        <f t="shared" si="15"/>
        <v>25846.78095638263</v>
      </c>
      <c r="X99" s="9">
        <f t="shared" si="14"/>
        <v>60007.286796547938</v>
      </c>
      <c r="Y99" s="9">
        <f t="shared" si="14"/>
        <v>-3704.859999999986</v>
      </c>
      <c r="Z99" s="9">
        <f t="shared" si="14"/>
        <v>1117.9300000000003</v>
      </c>
      <c r="AA99" s="9">
        <f t="shared" si="14"/>
        <v>62594.216796547873</v>
      </c>
      <c r="AB99" s="9">
        <f t="shared" si="14"/>
        <v>0</v>
      </c>
      <c r="AC99" s="18">
        <f t="shared" si="14"/>
        <v>708.01947409618515</v>
      </c>
    </row>
    <row r="100" spans="1:29" x14ac:dyDescent="0.25">
      <c r="A100" s="9" t="s">
        <v>49</v>
      </c>
      <c r="B100" s="9" t="s">
        <v>134</v>
      </c>
      <c r="C100" s="1">
        <v>448.4</v>
      </c>
      <c r="D100" s="9">
        <v>3647417.91</v>
      </c>
      <c r="E100" s="9">
        <v>-402711.38637740823</v>
      </c>
      <c r="F100" s="9">
        <f t="shared" si="9"/>
        <v>3244706.52</v>
      </c>
      <c r="G100" s="9">
        <v>299278.57</v>
      </c>
      <c r="H100" s="9">
        <v>27519.74</v>
      </c>
      <c r="I100" s="9">
        <f t="shared" si="10"/>
        <v>2917908.21</v>
      </c>
      <c r="J100" s="9">
        <v>0</v>
      </c>
      <c r="K100" s="18">
        <v>7236.1842155329396</v>
      </c>
      <c r="L100" s="1">
        <v>453.9</v>
      </c>
      <c r="M100" s="9">
        <v>3801382.06</v>
      </c>
      <c r="N100" s="9">
        <v>-358189.54678358609</v>
      </c>
      <c r="O100" s="9">
        <f t="shared" si="11"/>
        <v>3443192.513216414</v>
      </c>
      <c r="P100" s="9">
        <v>300792.59999999998</v>
      </c>
      <c r="Q100" s="9">
        <v>28345.33</v>
      </c>
      <c r="R100" s="9">
        <f t="shared" si="12"/>
        <v>3114054.5832164139</v>
      </c>
      <c r="S100" s="9">
        <v>0</v>
      </c>
      <c r="T100" s="18">
        <f t="shared" si="13"/>
        <v>7585.7953584851602</v>
      </c>
      <c r="U100" s="1">
        <f t="shared" si="15"/>
        <v>5.5</v>
      </c>
      <c r="V100" s="9">
        <f t="shared" si="15"/>
        <v>153964.14999999991</v>
      </c>
      <c r="W100" s="9">
        <f t="shared" si="15"/>
        <v>44521.839593822137</v>
      </c>
      <c r="X100" s="9">
        <f t="shared" si="14"/>
        <v>198485.993216414</v>
      </c>
      <c r="Y100" s="9">
        <f t="shared" si="14"/>
        <v>1514.0299999999697</v>
      </c>
      <c r="Z100" s="9">
        <f t="shared" si="14"/>
        <v>825.59000000000015</v>
      </c>
      <c r="AA100" s="9">
        <f t="shared" si="14"/>
        <v>196146.37321641389</v>
      </c>
      <c r="AB100" s="9">
        <f t="shared" si="14"/>
        <v>0</v>
      </c>
      <c r="AC100" s="18">
        <f t="shared" si="14"/>
        <v>349.61114295222069</v>
      </c>
    </row>
    <row r="101" spans="1:29" x14ac:dyDescent="0.25">
      <c r="A101" s="9" t="s">
        <v>49</v>
      </c>
      <c r="B101" s="9" t="s">
        <v>135</v>
      </c>
      <c r="C101" s="1">
        <v>51.7</v>
      </c>
      <c r="D101" s="9">
        <v>843898.67999999993</v>
      </c>
      <c r="E101" s="9">
        <v>-93174.847459381126</v>
      </c>
      <c r="F101" s="9">
        <f t="shared" si="9"/>
        <v>750723.83</v>
      </c>
      <c r="G101" s="9">
        <v>187600.7</v>
      </c>
      <c r="H101" s="9">
        <v>21388.9</v>
      </c>
      <c r="I101" s="9">
        <f t="shared" si="10"/>
        <v>541734.23</v>
      </c>
      <c r="J101" s="9">
        <v>0</v>
      </c>
      <c r="K101" s="18">
        <v>14520.763646833935</v>
      </c>
      <c r="L101" s="1">
        <v>50</v>
      </c>
      <c r="M101" s="9">
        <v>841698.35</v>
      </c>
      <c r="N101" s="9">
        <v>-79309.98404169672</v>
      </c>
      <c r="O101" s="9">
        <f t="shared" si="11"/>
        <v>762388.36595830321</v>
      </c>
      <c r="P101" s="9">
        <v>192960.03</v>
      </c>
      <c r="Q101" s="9">
        <v>22030.57</v>
      </c>
      <c r="R101" s="9">
        <f t="shared" si="12"/>
        <v>547397.76595830324</v>
      </c>
      <c r="S101" s="9">
        <v>0</v>
      </c>
      <c r="T101" s="18">
        <f t="shared" si="13"/>
        <v>15247.767319166065</v>
      </c>
      <c r="U101" s="1">
        <f t="shared" si="15"/>
        <v>-1.7000000000000028</v>
      </c>
      <c r="V101" s="9">
        <f t="shared" si="15"/>
        <v>-2200.3299999999581</v>
      </c>
      <c r="W101" s="9">
        <f t="shared" si="15"/>
        <v>13864.863417684406</v>
      </c>
      <c r="X101" s="9">
        <f t="shared" si="14"/>
        <v>11664.535958303255</v>
      </c>
      <c r="Y101" s="9">
        <f t="shared" si="14"/>
        <v>5359.3299999999872</v>
      </c>
      <c r="Z101" s="9">
        <f t="shared" si="14"/>
        <v>641.66999999999825</v>
      </c>
      <c r="AA101" s="9">
        <f t="shared" si="14"/>
        <v>5663.535958303255</v>
      </c>
      <c r="AB101" s="9">
        <f t="shared" si="14"/>
        <v>0</v>
      </c>
      <c r="AC101" s="18">
        <f t="shared" si="14"/>
        <v>727.00367233213001</v>
      </c>
    </row>
    <row r="102" spans="1:29" x14ac:dyDescent="0.25">
      <c r="A102" s="9" t="s">
        <v>136</v>
      </c>
      <c r="B102" s="9" t="s">
        <v>137</v>
      </c>
      <c r="C102" s="1">
        <v>166</v>
      </c>
      <c r="D102" s="9">
        <v>2400571.63</v>
      </c>
      <c r="E102" s="9">
        <v>-265047.09717115323</v>
      </c>
      <c r="F102" s="9">
        <f t="shared" si="9"/>
        <v>2135524.5299999998</v>
      </c>
      <c r="G102" s="9">
        <v>1140837.3600000001</v>
      </c>
      <c r="H102" s="9">
        <v>131105.04999999999</v>
      </c>
      <c r="I102" s="9">
        <f t="shared" si="10"/>
        <v>863582.12</v>
      </c>
      <c r="J102" s="9">
        <v>0</v>
      </c>
      <c r="K102" s="18">
        <v>12864.599587496079</v>
      </c>
      <c r="L102" s="1">
        <v>172.7</v>
      </c>
      <c r="M102" s="9">
        <v>2542075.0900000003</v>
      </c>
      <c r="N102" s="9">
        <v>-239529.91570043447</v>
      </c>
      <c r="O102" s="9">
        <f t="shared" si="11"/>
        <v>2302545.1742995661</v>
      </c>
      <c r="P102" s="9">
        <v>1144588.6100000001</v>
      </c>
      <c r="Q102" s="9">
        <v>135038.20000000001</v>
      </c>
      <c r="R102" s="9">
        <f t="shared" si="12"/>
        <v>1022918.364299566</v>
      </c>
      <c r="S102" s="9">
        <v>0</v>
      </c>
      <c r="T102" s="18">
        <f t="shared" si="13"/>
        <v>13332.629845394129</v>
      </c>
      <c r="U102" s="1">
        <f t="shared" si="15"/>
        <v>6.6999999999999886</v>
      </c>
      <c r="V102" s="9">
        <f t="shared" si="15"/>
        <v>141503.46000000043</v>
      </c>
      <c r="W102" s="9">
        <f t="shared" si="15"/>
        <v>25517.181470718759</v>
      </c>
      <c r="X102" s="9">
        <f t="shared" si="14"/>
        <v>167020.64429956628</v>
      </c>
      <c r="Y102" s="9">
        <f t="shared" si="14"/>
        <v>3751.25</v>
      </c>
      <c r="Z102" s="9">
        <f t="shared" si="14"/>
        <v>3933.1500000000233</v>
      </c>
      <c r="AA102" s="9">
        <f t="shared" si="14"/>
        <v>159336.24429956602</v>
      </c>
      <c r="AB102" s="9">
        <f t="shared" si="14"/>
        <v>0</v>
      </c>
      <c r="AC102" s="18">
        <f t="shared" si="14"/>
        <v>468.03025789804997</v>
      </c>
    </row>
    <row r="103" spans="1:29" x14ac:dyDescent="0.25">
      <c r="A103" s="9" t="s">
        <v>136</v>
      </c>
      <c r="B103" s="9" t="s">
        <v>138</v>
      </c>
      <c r="C103" s="1">
        <v>485</v>
      </c>
      <c r="D103" s="9">
        <v>4592730.96</v>
      </c>
      <c r="E103" s="9">
        <v>-507083.39373155212</v>
      </c>
      <c r="F103" s="9">
        <f t="shared" si="9"/>
        <v>4085647.57</v>
      </c>
      <c r="G103" s="9">
        <v>1579832.42</v>
      </c>
      <c r="H103" s="9">
        <v>206598.06</v>
      </c>
      <c r="I103" s="9">
        <f t="shared" si="10"/>
        <v>2299217.09</v>
      </c>
      <c r="J103" s="9">
        <v>0</v>
      </c>
      <c r="K103" s="18">
        <v>8424.0116507020339</v>
      </c>
      <c r="L103" s="1">
        <v>485</v>
      </c>
      <c r="M103" s="9">
        <v>4736684.0999999996</v>
      </c>
      <c r="N103" s="9">
        <v>-446319.44494314212</v>
      </c>
      <c r="O103" s="9">
        <f t="shared" si="11"/>
        <v>4290364.6550568575</v>
      </c>
      <c r="P103" s="9">
        <v>1597520.44</v>
      </c>
      <c r="Q103" s="9">
        <v>212796</v>
      </c>
      <c r="R103" s="9">
        <f t="shared" si="12"/>
        <v>2480048.2150568576</v>
      </c>
      <c r="S103" s="9">
        <v>0</v>
      </c>
      <c r="T103" s="18">
        <f t="shared" si="13"/>
        <v>8846.1126908388815</v>
      </c>
      <c r="U103" s="1">
        <f t="shared" si="15"/>
        <v>0</v>
      </c>
      <c r="V103" s="9">
        <f t="shared" si="15"/>
        <v>143953.13999999966</v>
      </c>
      <c r="W103" s="9">
        <f t="shared" si="15"/>
        <v>60763.948788409994</v>
      </c>
      <c r="X103" s="9">
        <f t="shared" si="14"/>
        <v>204717.08505685767</v>
      </c>
      <c r="Y103" s="9">
        <f t="shared" si="14"/>
        <v>17688.020000000019</v>
      </c>
      <c r="Z103" s="9">
        <f t="shared" si="14"/>
        <v>6197.9400000000023</v>
      </c>
      <c r="AA103" s="9">
        <f t="shared" si="14"/>
        <v>180831.12505685771</v>
      </c>
      <c r="AB103" s="9">
        <f t="shared" si="14"/>
        <v>0</v>
      </c>
      <c r="AC103" s="18">
        <f t="shared" si="14"/>
        <v>422.10104013684759</v>
      </c>
    </row>
    <row r="104" spans="1:29" x14ac:dyDescent="0.25">
      <c r="A104" s="9" t="s">
        <v>136</v>
      </c>
      <c r="B104" s="9" t="s">
        <v>139</v>
      </c>
      <c r="C104" s="1">
        <v>50</v>
      </c>
      <c r="D104" s="9">
        <v>877614.41</v>
      </c>
      <c r="E104" s="9">
        <v>-96897.40097698076</v>
      </c>
      <c r="F104" s="9">
        <f t="shared" si="9"/>
        <v>780717.01</v>
      </c>
      <c r="G104" s="9">
        <v>177057.33</v>
      </c>
      <c r="H104" s="9">
        <v>14167.51</v>
      </c>
      <c r="I104" s="9">
        <f t="shared" si="10"/>
        <v>589492.17000000004</v>
      </c>
      <c r="J104" s="9">
        <v>0</v>
      </c>
      <c r="K104" s="18">
        <v>15614.332859210355</v>
      </c>
      <c r="L104" s="1">
        <v>50</v>
      </c>
      <c r="M104" s="9">
        <v>922793.99</v>
      </c>
      <c r="N104" s="9">
        <v>-86951.312926624654</v>
      </c>
      <c r="O104" s="9">
        <f t="shared" si="11"/>
        <v>835842.67707337532</v>
      </c>
      <c r="P104" s="9">
        <v>179176.37</v>
      </c>
      <c r="Q104" s="9">
        <v>14592.54</v>
      </c>
      <c r="R104" s="9">
        <f t="shared" si="12"/>
        <v>642073.76707337529</v>
      </c>
      <c r="S104" s="9">
        <v>0</v>
      </c>
      <c r="T104" s="18">
        <f t="shared" si="13"/>
        <v>16716.853541467506</v>
      </c>
      <c r="U104" s="1">
        <f t="shared" si="15"/>
        <v>0</v>
      </c>
      <c r="V104" s="9">
        <f t="shared" si="15"/>
        <v>45179.579999999958</v>
      </c>
      <c r="W104" s="9">
        <f t="shared" si="15"/>
        <v>9946.0880503561057</v>
      </c>
      <c r="X104" s="9">
        <f t="shared" si="14"/>
        <v>55125.667073375313</v>
      </c>
      <c r="Y104" s="9">
        <f t="shared" si="14"/>
        <v>2119.0400000000081</v>
      </c>
      <c r="Z104" s="9">
        <f t="shared" si="14"/>
        <v>425.03000000000065</v>
      </c>
      <c r="AA104" s="9">
        <f t="shared" si="14"/>
        <v>52581.597073375247</v>
      </c>
      <c r="AB104" s="9">
        <f t="shared" si="14"/>
        <v>0</v>
      </c>
      <c r="AC104" s="18">
        <f t="shared" si="14"/>
        <v>1102.5206822571508</v>
      </c>
    </row>
    <row r="105" spans="1:29" x14ac:dyDescent="0.25">
      <c r="A105" s="9" t="s">
        <v>140</v>
      </c>
      <c r="B105" s="9" t="s">
        <v>141</v>
      </c>
      <c r="C105" s="1">
        <v>2126.1</v>
      </c>
      <c r="D105" s="9">
        <v>17670959.490000002</v>
      </c>
      <c r="E105" s="9">
        <v>-1951050.5158529857</v>
      </c>
      <c r="F105" s="9">
        <f t="shared" si="9"/>
        <v>15719908.970000001</v>
      </c>
      <c r="G105" s="9">
        <v>5357063.1399999997</v>
      </c>
      <c r="H105" s="9">
        <v>550640.41</v>
      </c>
      <c r="I105" s="9">
        <f t="shared" si="10"/>
        <v>9812205.4199999999</v>
      </c>
      <c r="J105" s="9">
        <v>0</v>
      </c>
      <c r="K105" s="18">
        <v>7393.7733894915118</v>
      </c>
      <c r="L105" s="1">
        <v>2111.3000000000002</v>
      </c>
      <c r="M105" s="9">
        <v>18103004.82</v>
      </c>
      <c r="N105" s="9">
        <v>-1705776.2123223348</v>
      </c>
      <c r="O105" s="9">
        <f t="shared" si="11"/>
        <v>16397228.607677665</v>
      </c>
      <c r="P105" s="9">
        <v>5517836.4500000002</v>
      </c>
      <c r="Q105" s="9">
        <v>567159.62</v>
      </c>
      <c r="R105" s="9">
        <f t="shared" si="12"/>
        <v>10312232.537677666</v>
      </c>
      <c r="S105" s="9">
        <v>0</v>
      </c>
      <c r="T105" s="18">
        <f t="shared" si="13"/>
        <v>7766.4133982274725</v>
      </c>
      <c r="U105" s="1">
        <f t="shared" si="15"/>
        <v>-14.799999999999727</v>
      </c>
      <c r="V105" s="9">
        <f t="shared" si="15"/>
        <v>432045.32999999821</v>
      </c>
      <c r="W105" s="9">
        <f t="shared" si="15"/>
        <v>245274.30353065091</v>
      </c>
      <c r="X105" s="9">
        <f t="shared" si="14"/>
        <v>677319.63767766394</v>
      </c>
      <c r="Y105" s="9">
        <f t="shared" si="14"/>
        <v>160773.31000000052</v>
      </c>
      <c r="Z105" s="9">
        <f t="shared" si="14"/>
        <v>16519.209999999963</v>
      </c>
      <c r="AA105" s="9">
        <f t="shared" si="14"/>
        <v>500027.11767766625</v>
      </c>
      <c r="AB105" s="9">
        <f t="shared" si="14"/>
        <v>0</v>
      </c>
      <c r="AC105" s="18">
        <f t="shared" si="14"/>
        <v>372.64000873596069</v>
      </c>
    </row>
    <row r="106" spans="1:29" x14ac:dyDescent="0.25">
      <c r="A106" s="9" t="s">
        <v>140</v>
      </c>
      <c r="B106" s="9" t="s">
        <v>142</v>
      </c>
      <c r="C106" s="1">
        <v>183.6</v>
      </c>
      <c r="D106" s="9">
        <v>2572880.4</v>
      </c>
      <c r="E106" s="9">
        <v>-284071.70728271728</v>
      </c>
      <c r="F106" s="9">
        <f t="shared" si="9"/>
        <v>2288808.69</v>
      </c>
      <c r="G106" s="9">
        <v>1050334.29</v>
      </c>
      <c r="H106" s="9">
        <v>87021.49</v>
      </c>
      <c r="I106" s="9">
        <f t="shared" si="10"/>
        <v>1151452.9099999999</v>
      </c>
      <c r="J106" s="9">
        <v>0</v>
      </c>
      <c r="K106" s="18">
        <v>12466.272437586742</v>
      </c>
      <c r="L106" s="1">
        <v>181.5</v>
      </c>
      <c r="M106" s="9">
        <v>2637618.84</v>
      </c>
      <c r="N106" s="9">
        <v>-248532.63417764643</v>
      </c>
      <c r="O106" s="9">
        <f t="shared" si="11"/>
        <v>2389086.2058223533</v>
      </c>
      <c r="P106" s="9">
        <v>1080344.96</v>
      </c>
      <c r="Q106" s="9">
        <v>89632.13</v>
      </c>
      <c r="R106" s="9">
        <f t="shared" si="12"/>
        <v>1219109.1158223534</v>
      </c>
      <c r="S106" s="9">
        <v>0</v>
      </c>
      <c r="T106" s="18">
        <f t="shared" si="13"/>
        <v>13163.009398470265</v>
      </c>
      <c r="U106" s="1">
        <f t="shared" si="15"/>
        <v>-2.0999999999999943</v>
      </c>
      <c r="V106" s="9">
        <f t="shared" si="15"/>
        <v>64738.439999999944</v>
      </c>
      <c r="W106" s="9">
        <f t="shared" si="15"/>
        <v>35539.073105070856</v>
      </c>
      <c r="X106" s="9">
        <f t="shared" si="14"/>
        <v>100277.51582235331</v>
      </c>
      <c r="Y106" s="9">
        <f t="shared" si="14"/>
        <v>30010.669999999925</v>
      </c>
      <c r="Z106" s="9">
        <f t="shared" si="14"/>
        <v>2610.6399999999994</v>
      </c>
      <c r="AA106" s="9">
        <f t="shared" si="14"/>
        <v>67656.205822353484</v>
      </c>
      <c r="AB106" s="9">
        <f t="shared" si="14"/>
        <v>0</v>
      </c>
      <c r="AC106" s="18">
        <f t="shared" si="14"/>
        <v>696.73696088352335</v>
      </c>
    </row>
    <row r="107" spans="1:29" x14ac:dyDescent="0.25">
      <c r="A107" s="9" t="s">
        <v>140</v>
      </c>
      <c r="B107" s="9" t="s">
        <v>143</v>
      </c>
      <c r="C107" s="1">
        <v>306.2</v>
      </c>
      <c r="D107" s="9">
        <v>3487315.06</v>
      </c>
      <c r="E107" s="9">
        <v>-385034.4318091629</v>
      </c>
      <c r="F107" s="9">
        <f t="shared" si="9"/>
        <v>3102280.63</v>
      </c>
      <c r="G107" s="9">
        <v>622243.30000000005</v>
      </c>
      <c r="H107" s="9">
        <v>63290.03</v>
      </c>
      <c r="I107" s="9">
        <f t="shared" si="10"/>
        <v>2416747.2999999998</v>
      </c>
      <c r="J107" s="9">
        <v>0</v>
      </c>
      <c r="K107" s="18">
        <v>10131.545308928324</v>
      </c>
      <c r="L107" s="1">
        <v>301.89999999999998</v>
      </c>
      <c r="M107" s="9">
        <v>3563354.57</v>
      </c>
      <c r="N107" s="9">
        <v>-335761.1359005362</v>
      </c>
      <c r="O107" s="9">
        <f t="shared" si="11"/>
        <v>3227593.4340994637</v>
      </c>
      <c r="P107" s="9">
        <v>652011.48</v>
      </c>
      <c r="Q107" s="9">
        <v>65188.73</v>
      </c>
      <c r="R107" s="9">
        <f t="shared" si="12"/>
        <v>2510393.2240994638</v>
      </c>
      <c r="S107" s="9">
        <v>0</v>
      </c>
      <c r="T107" s="18">
        <f t="shared" si="13"/>
        <v>10690.935522025386</v>
      </c>
      <c r="U107" s="1">
        <f t="shared" si="15"/>
        <v>-4.3000000000000114</v>
      </c>
      <c r="V107" s="9">
        <f t="shared" si="15"/>
        <v>76039.509999999776</v>
      </c>
      <c r="W107" s="9">
        <f t="shared" si="15"/>
        <v>49273.295908626693</v>
      </c>
      <c r="X107" s="9">
        <f t="shared" si="14"/>
        <v>125312.80409946386</v>
      </c>
      <c r="Y107" s="9">
        <f t="shared" si="14"/>
        <v>29768.179999999935</v>
      </c>
      <c r="Z107" s="9">
        <f t="shared" si="14"/>
        <v>1898.7000000000044</v>
      </c>
      <c r="AA107" s="9">
        <f t="shared" si="14"/>
        <v>93645.924099463969</v>
      </c>
      <c r="AB107" s="9">
        <f t="shared" si="14"/>
        <v>0</v>
      </c>
      <c r="AC107" s="18">
        <f t="shared" si="14"/>
        <v>559.39021309706186</v>
      </c>
    </row>
    <row r="108" spans="1:29" x14ac:dyDescent="0.25">
      <c r="A108" s="9" t="s">
        <v>140</v>
      </c>
      <c r="B108" s="9" t="s">
        <v>144</v>
      </c>
      <c r="C108" s="1">
        <v>160.9</v>
      </c>
      <c r="D108" s="9">
        <v>2366658.2799999998</v>
      </c>
      <c r="E108" s="9">
        <v>-261302.72443071165</v>
      </c>
      <c r="F108" s="9">
        <f t="shared" si="9"/>
        <v>2105355.56</v>
      </c>
      <c r="G108" s="9">
        <v>1075665.83</v>
      </c>
      <c r="H108" s="9">
        <v>113962.01</v>
      </c>
      <c r="I108" s="9">
        <f t="shared" si="10"/>
        <v>915727.72</v>
      </c>
      <c r="J108" s="9">
        <v>0</v>
      </c>
      <c r="K108" s="18">
        <v>13084.863694284755</v>
      </c>
      <c r="L108" s="1">
        <v>154.19999999999999</v>
      </c>
      <c r="M108" s="9">
        <v>2370188.3600000003</v>
      </c>
      <c r="N108" s="9">
        <v>-223333.69313057981</v>
      </c>
      <c r="O108" s="9">
        <f t="shared" si="11"/>
        <v>2146854.6668694206</v>
      </c>
      <c r="P108" s="9">
        <v>1097446.95</v>
      </c>
      <c r="Q108" s="9">
        <v>117380.87</v>
      </c>
      <c r="R108" s="9">
        <f t="shared" si="12"/>
        <v>932026.84686942061</v>
      </c>
      <c r="S108" s="9">
        <v>0</v>
      </c>
      <c r="T108" s="18">
        <f t="shared" si="13"/>
        <v>13922.533507583792</v>
      </c>
      <c r="U108" s="1">
        <f t="shared" si="15"/>
        <v>-6.7000000000000171</v>
      </c>
      <c r="V108" s="9">
        <f t="shared" si="15"/>
        <v>3530.0800000005402</v>
      </c>
      <c r="W108" s="9">
        <f t="shared" si="15"/>
        <v>37969.031300131843</v>
      </c>
      <c r="X108" s="9">
        <f t="shared" si="14"/>
        <v>41499.106869420502</v>
      </c>
      <c r="Y108" s="9">
        <f t="shared" si="14"/>
        <v>21781.119999999879</v>
      </c>
      <c r="Z108" s="9">
        <f t="shared" si="14"/>
        <v>3418.8600000000006</v>
      </c>
      <c r="AA108" s="9">
        <f t="shared" si="14"/>
        <v>16299.126869420637</v>
      </c>
      <c r="AB108" s="9">
        <f t="shared" si="14"/>
        <v>0</v>
      </c>
      <c r="AC108" s="18">
        <f t="shared" si="14"/>
        <v>837.66981329903683</v>
      </c>
    </row>
    <row r="109" spans="1:29" x14ac:dyDescent="0.25">
      <c r="A109" s="9" t="s">
        <v>145</v>
      </c>
      <c r="B109" s="9" t="s">
        <v>146</v>
      </c>
      <c r="C109" s="1">
        <v>162</v>
      </c>
      <c r="D109" s="9">
        <v>2377591.92</v>
      </c>
      <c r="E109" s="9">
        <v>-262509.90754797379</v>
      </c>
      <c r="F109" s="9">
        <f t="shared" si="9"/>
        <v>2115082.0099999998</v>
      </c>
      <c r="G109" s="9">
        <v>852486.85</v>
      </c>
      <c r="H109" s="9">
        <v>75041.399999999994</v>
      </c>
      <c r="I109" s="9">
        <f t="shared" si="10"/>
        <v>1187553.76</v>
      </c>
      <c r="J109" s="9">
        <v>0</v>
      </c>
      <c r="K109" s="18">
        <v>13056.055683534662</v>
      </c>
      <c r="L109" s="1">
        <v>162.5</v>
      </c>
      <c r="M109" s="9">
        <v>2462430.4299999997</v>
      </c>
      <c r="N109" s="9">
        <v>-232025.30705577406</v>
      </c>
      <c r="O109" s="9">
        <f t="shared" si="11"/>
        <v>2230405.1229442256</v>
      </c>
      <c r="P109" s="9">
        <v>839200.03</v>
      </c>
      <c r="Q109" s="9">
        <v>77292.639999999999</v>
      </c>
      <c r="R109" s="9">
        <f t="shared" si="12"/>
        <v>1313912.4529442256</v>
      </c>
      <c r="S109" s="9">
        <v>0</v>
      </c>
      <c r="T109" s="18">
        <f t="shared" si="13"/>
        <v>13725.569987349081</v>
      </c>
      <c r="U109" s="1">
        <f t="shared" si="15"/>
        <v>0.5</v>
      </c>
      <c r="V109" s="9">
        <f t="shared" si="15"/>
        <v>84838.509999999776</v>
      </c>
      <c r="W109" s="9">
        <f t="shared" si="15"/>
        <v>30484.600492199737</v>
      </c>
      <c r="X109" s="9">
        <f t="shared" si="14"/>
        <v>115323.11294422578</v>
      </c>
      <c r="Y109" s="9">
        <f t="shared" si="14"/>
        <v>-13286.819999999949</v>
      </c>
      <c r="Z109" s="9">
        <f t="shared" si="14"/>
        <v>2251.2400000000052</v>
      </c>
      <c r="AA109" s="9">
        <f t="shared" si="14"/>
        <v>126358.69294422562</v>
      </c>
      <c r="AB109" s="9">
        <f t="shared" si="14"/>
        <v>0</v>
      </c>
      <c r="AC109" s="18">
        <f t="shared" si="14"/>
        <v>669.51430381441969</v>
      </c>
    </row>
    <row r="110" spans="1:29" x14ac:dyDescent="0.25">
      <c r="A110" s="9" t="s">
        <v>145</v>
      </c>
      <c r="B110" s="9" t="s">
        <v>147</v>
      </c>
      <c r="C110" s="1">
        <v>443.2</v>
      </c>
      <c r="D110" s="9">
        <v>4292005.12</v>
      </c>
      <c r="E110" s="9">
        <v>-473880.2558037925</v>
      </c>
      <c r="F110" s="9">
        <f t="shared" si="9"/>
        <v>3818124.86</v>
      </c>
      <c r="G110" s="9">
        <v>1338864.99</v>
      </c>
      <c r="H110" s="9">
        <v>199423.67</v>
      </c>
      <c r="I110" s="9">
        <f t="shared" si="10"/>
        <v>2279836.2000000002</v>
      </c>
      <c r="J110" s="9">
        <v>0</v>
      </c>
      <c r="K110" s="18">
        <v>8614.8986325682763</v>
      </c>
      <c r="L110" s="1">
        <v>435.4</v>
      </c>
      <c r="M110" s="9">
        <v>4384030.53</v>
      </c>
      <c r="N110" s="9">
        <v>-413090.26134197752</v>
      </c>
      <c r="O110" s="9">
        <f t="shared" si="11"/>
        <v>3970940.2686580229</v>
      </c>
      <c r="P110" s="9">
        <v>1357178.65</v>
      </c>
      <c r="Q110" s="9">
        <v>205406.38</v>
      </c>
      <c r="R110" s="9">
        <f t="shared" si="12"/>
        <v>2408355.2386580231</v>
      </c>
      <c r="S110" s="9">
        <v>0</v>
      </c>
      <c r="T110" s="18">
        <f t="shared" si="13"/>
        <v>9120.2119169913258</v>
      </c>
      <c r="U110" s="1">
        <f t="shared" si="15"/>
        <v>-7.8000000000000114</v>
      </c>
      <c r="V110" s="9">
        <f t="shared" si="15"/>
        <v>92025.410000000149</v>
      </c>
      <c r="W110" s="9">
        <f t="shared" si="15"/>
        <v>60789.994461814989</v>
      </c>
      <c r="X110" s="9">
        <f t="shared" si="14"/>
        <v>152815.40865802299</v>
      </c>
      <c r="Y110" s="9">
        <f t="shared" si="14"/>
        <v>18313.659999999916</v>
      </c>
      <c r="Z110" s="9">
        <f t="shared" si="14"/>
        <v>5982.7099999999919</v>
      </c>
      <c r="AA110" s="9">
        <f t="shared" si="14"/>
        <v>128519.03865802288</v>
      </c>
      <c r="AB110" s="9">
        <f t="shared" si="14"/>
        <v>0</v>
      </c>
      <c r="AC110" s="18">
        <f t="shared" si="14"/>
        <v>505.31328442304948</v>
      </c>
    </row>
    <row r="111" spans="1:29" x14ac:dyDescent="0.25">
      <c r="A111" s="9" t="s">
        <v>145</v>
      </c>
      <c r="B111" s="9" t="s">
        <v>148</v>
      </c>
      <c r="C111" s="1">
        <v>21927.9</v>
      </c>
      <c r="D111" s="9">
        <v>179396904.60800001</v>
      </c>
      <c r="E111" s="9">
        <v>-19807211.004922476</v>
      </c>
      <c r="F111" s="9">
        <f t="shared" si="9"/>
        <v>159589693.59999999</v>
      </c>
      <c r="G111" s="9">
        <v>40554346.43</v>
      </c>
      <c r="H111" s="9">
        <v>5558992.8600000003</v>
      </c>
      <c r="I111" s="9">
        <f t="shared" si="10"/>
        <v>113476354.31</v>
      </c>
      <c r="J111" s="9">
        <v>0</v>
      </c>
      <c r="K111" s="18">
        <v>7277.9253268521061</v>
      </c>
      <c r="L111" s="1">
        <v>22054</v>
      </c>
      <c r="M111" s="9">
        <v>186021825.13</v>
      </c>
      <c r="N111" s="9">
        <v>-17528117.980114371</v>
      </c>
      <c r="O111" s="9">
        <f t="shared" si="11"/>
        <v>168493707.14988562</v>
      </c>
      <c r="P111" s="9">
        <v>40900389.909999996</v>
      </c>
      <c r="Q111" s="9">
        <v>5725762.6500000004</v>
      </c>
      <c r="R111" s="9">
        <f t="shared" si="12"/>
        <v>121867554.58988562</v>
      </c>
      <c r="S111" s="9">
        <v>0</v>
      </c>
      <c r="T111" s="18">
        <f t="shared" si="13"/>
        <v>7640.052015502205</v>
      </c>
      <c r="U111" s="1">
        <f t="shared" si="15"/>
        <v>126.09999999999854</v>
      </c>
      <c r="V111" s="9">
        <f t="shared" si="15"/>
        <v>6624920.521999985</v>
      </c>
      <c r="W111" s="9">
        <f t="shared" si="15"/>
        <v>2279093.0248081051</v>
      </c>
      <c r="X111" s="9">
        <f t="shared" si="14"/>
        <v>8904013.5498856306</v>
      </c>
      <c r="Y111" s="9">
        <f t="shared" si="14"/>
        <v>346043.47999999672</v>
      </c>
      <c r="Z111" s="9">
        <f t="shared" si="14"/>
        <v>166769.79000000004</v>
      </c>
      <c r="AA111" s="9">
        <f t="shared" si="14"/>
        <v>8391200.2798856199</v>
      </c>
      <c r="AB111" s="9">
        <f t="shared" si="14"/>
        <v>0</v>
      </c>
      <c r="AC111" s="18">
        <f t="shared" si="14"/>
        <v>362.12668865009891</v>
      </c>
    </row>
    <row r="112" spans="1:29" x14ac:dyDescent="0.25">
      <c r="A112" s="9" t="s">
        <v>149</v>
      </c>
      <c r="B112" s="9" t="s">
        <v>150</v>
      </c>
      <c r="C112" s="1">
        <v>80.599999999999994</v>
      </c>
      <c r="D112" s="9">
        <v>1393097.98</v>
      </c>
      <c r="E112" s="9">
        <v>-153811.93839818781</v>
      </c>
      <c r="F112" s="9">
        <f t="shared" si="9"/>
        <v>1239286.04</v>
      </c>
      <c r="G112" s="9">
        <v>834924.29</v>
      </c>
      <c r="H112" s="9">
        <v>79231.199999999997</v>
      </c>
      <c r="I112" s="9">
        <f t="shared" si="10"/>
        <v>325130.55</v>
      </c>
      <c r="J112" s="9">
        <v>0</v>
      </c>
      <c r="K112" s="18">
        <v>15375.75013058952</v>
      </c>
      <c r="L112" s="1">
        <v>81.7</v>
      </c>
      <c r="M112" s="9">
        <v>1454744.81</v>
      </c>
      <c r="N112" s="9">
        <v>-137074.9837704222</v>
      </c>
      <c r="O112" s="9">
        <f t="shared" si="11"/>
        <v>1317669.8262295779</v>
      </c>
      <c r="P112" s="9">
        <v>845918.97</v>
      </c>
      <c r="Q112" s="9">
        <v>81608.14</v>
      </c>
      <c r="R112" s="9">
        <f t="shared" si="12"/>
        <v>390142.7162295779</v>
      </c>
      <c r="S112" s="9">
        <v>0</v>
      </c>
      <c r="T112" s="18">
        <f t="shared" si="13"/>
        <v>16128.14964785285</v>
      </c>
      <c r="U112" s="1">
        <f t="shared" si="15"/>
        <v>1.1000000000000085</v>
      </c>
      <c r="V112" s="9">
        <f t="shared" si="15"/>
        <v>61646.830000000075</v>
      </c>
      <c r="W112" s="9">
        <f t="shared" si="15"/>
        <v>16736.954627765605</v>
      </c>
      <c r="X112" s="9">
        <f t="shared" si="14"/>
        <v>78383.786229577847</v>
      </c>
      <c r="Y112" s="9">
        <f t="shared" si="14"/>
        <v>10994.679999999935</v>
      </c>
      <c r="Z112" s="9">
        <f t="shared" si="14"/>
        <v>2376.9400000000023</v>
      </c>
      <c r="AA112" s="9">
        <f t="shared" si="14"/>
        <v>65012.16622957791</v>
      </c>
      <c r="AB112" s="9">
        <f t="shared" si="14"/>
        <v>0</v>
      </c>
      <c r="AC112" s="18">
        <f t="shared" si="14"/>
        <v>752.39951726332947</v>
      </c>
    </row>
    <row r="113" spans="1:29" x14ac:dyDescent="0.25">
      <c r="A113" s="9" t="s">
        <v>151</v>
      </c>
      <c r="B113" s="9" t="s">
        <v>151</v>
      </c>
      <c r="C113" s="1">
        <v>2069.5</v>
      </c>
      <c r="D113" s="9">
        <v>16931448.690000001</v>
      </c>
      <c r="E113" s="9">
        <v>-1869401.1335070329</v>
      </c>
      <c r="F113" s="9">
        <f t="shared" si="9"/>
        <v>15062047.560000001</v>
      </c>
      <c r="G113" s="9">
        <v>7933034.7999999998</v>
      </c>
      <c r="H113" s="9">
        <v>737007.84</v>
      </c>
      <c r="I113" s="9">
        <f t="shared" si="10"/>
        <v>6392004.9199999999</v>
      </c>
      <c r="J113" s="9">
        <v>0</v>
      </c>
      <c r="K113" s="18">
        <v>7278.1060614650114</v>
      </c>
      <c r="L113" s="1">
        <v>2043.1</v>
      </c>
      <c r="M113" s="9">
        <v>17230238.677999999</v>
      </c>
      <c r="N113" s="9">
        <v>-1623538.8302552875</v>
      </c>
      <c r="O113" s="9">
        <f t="shared" si="11"/>
        <v>15606699.847744713</v>
      </c>
      <c r="P113" s="9">
        <v>7722384.6699999999</v>
      </c>
      <c r="Q113" s="9">
        <v>759118.08</v>
      </c>
      <c r="R113" s="9">
        <f t="shared" si="12"/>
        <v>7125197.0977447126</v>
      </c>
      <c r="S113" s="9">
        <v>0</v>
      </c>
      <c r="T113" s="18">
        <f t="shared" si="13"/>
        <v>7638.7351807276755</v>
      </c>
      <c r="U113" s="1">
        <f t="shared" si="15"/>
        <v>-26.400000000000091</v>
      </c>
      <c r="V113" s="9">
        <f t="shared" si="15"/>
        <v>298789.98799999803</v>
      </c>
      <c r="W113" s="9">
        <f t="shared" si="15"/>
        <v>245862.30325174541</v>
      </c>
      <c r="X113" s="9">
        <f t="shared" si="14"/>
        <v>544652.28774471208</v>
      </c>
      <c r="Y113" s="9">
        <f t="shared" si="14"/>
        <v>-210650.12999999989</v>
      </c>
      <c r="Z113" s="9">
        <f t="shared" si="14"/>
        <v>22110.239999999991</v>
      </c>
      <c r="AA113" s="9">
        <f t="shared" si="14"/>
        <v>733192.17774471268</v>
      </c>
      <c r="AB113" s="9">
        <f t="shared" si="14"/>
        <v>0</v>
      </c>
      <c r="AC113" s="18">
        <f t="shared" si="14"/>
        <v>360.62911926266406</v>
      </c>
    </row>
    <row r="114" spans="1:29" x14ac:dyDescent="0.25">
      <c r="A114" s="9" t="s">
        <v>152</v>
      </c>
      <c r="B114" s="9" t="s">
        <v>152</v>
      </c>
      <c r="C114" s="1">
        <v>2705.5</v>
      </c>
      <c r="D114" s="9">
        <v>22550233.789999999</v>
      </c>
      <c r="E114" s="9">
        <v>-2489771.1577847619</v>
      </c>
      <c r="F114" s="9">
        <f t="shared" si="9"/>
        <v>20060462.629999999</v>
      </c>
      <c r="G114" s="9">
        <v>8861540.3200000003</v>
      </c>
      <c r="H114" s="9">
        <v>929775.91</v>
      </c>
      <c r="I114" s="9">
        <f t="shared" si="10"/>
        <v>10269146.4</v>
      </c>
      <c r="J114" s="9">
        <v>0</v>
      </c>
      <c r="K114" s="18">
        <v>7414.6934859611247</v>
      </c>
      <c r="L114" s="1">
        <v>2759.9</v>
      </c>
      <c r="M114" s="9">
        <v>23716222.68</v>
      </c>
      <c r="N114" s="9">
        <v>-2234688.0474223644</v>
      </c>
      <c r="O114" s="9">
        <f t="shared" si="11"/>
        <v>21481534.632577635</v>
      </c>
      <c r="P114" s="9">
        <v>8991570.8100000005</v>
      </c>
      <c r="Q114" s="9">
        <v>957669.19</v>
      </c>
      <c r="R114" s="9">
        <f t="shared" si="12"/>
        <v>11532294.632577635</v>
      </c>
      <c r="S114" s="9">
        <v>0</v>
      </c>
      <c r="T114" s="18">
        <f t="shared" si="13"/>
        <v>7783.446730887943</v>
      </c>
      <c r="U114" s="1">
        <f t="shared" si="15"/>
        <v>54.400000000000091</v>
      </c>
      <c r="V114" s="9">
        <f t="shared" si="15"/>
        <v>1165988.8900000006</v>
      </c>
      <c r="W114" s="9">
        <f t="shared" si="15"/>
        <v>255083.11036239751</v>
      </c>
      <c r="X114" s="9">
        <f t="shared" si="14"/>
        <v>1421072.0025776364</v>
      </c>
      <c r="Y114" s="9">
        <f t="shared" si="14"/>
        <v>130030.49000000022</v>
      </c>
      <c r="Z114" s="9">
        <f t="shared" si="14"/>
        <v>27893.279999999912</v>
      </c>
      <c r="AA114" s="9">
        <f t="shared" si="14"/>
        <v>1263148.232577635</v>
      </c>
      <c r="AB114" s="9">
        <f t="shared" si="14"/>
        <v>0</v>
      </c>
      <c r="AC114" s="18">
        <f t="shared" si="14"/>
        <v>368.7532449268183</v>
      </c>
    </row>
    <row r="115" spans="1:29" x14ac:dyDescent="0.25">
      <c r="A115" s="9" t="s">
        <v>152</v>
      </c>
      <c r="B115" s="9" t="s">
        <v>71</v>
      </c>
      <c r="C115" s="1">
        <v>696.1</v>
      </c>
      <c r="D115" s="9">
        <v>6364777.04</v>
      </c>
      <c r="E115" s="9">
        <v>-702734.98924654245</v>
      </c>
      <c r="F115" s="9">
        <f t="shared" si="9"/>
        <v>5662042.0499999998</v>
      </c>
      <c r="G115" s="9">
        <v>1203677.33</v>
      </c>
      <c r="H115" s="9">
        <v>95048.19</v>
      </c>
      <c r="I115" s="9">
        <f t="shared" si="10"/>
        <v>4363316.53</v>
      </c>
      <c r="J115" s="9">
        <v>0</v>
      </c>
      <c r="K115" s="18">
        <v>8133.9454043037358</v>
      </c>
      <c r="L115" s="1">
        <v>689.7</v>
      </c>
      <c r="M115" s="9">
        <v>6504597.6699999999</v>
      </c>
      <c r="N115" s="9">
        <v>-612903.11119815987</v>
      </c>
      <c r="O115" s="9">
        <f t="shared" si="11"/>
        <v>5891694.5588018401</v>
      </c>
      <c r="P115" s="9">
        <v>1226321.78</v>
      </c>
      <c r="Q115" s="9">
        <v>97899.64</v>
      </c>
      <c r="R115" s="9">
        <f t="shared" si="12"/>
        <v>4567473.1388018401</v>
      </c>
      <c r="S115" s="9">
        <v>0</v>
      </c>
      <c r="T115" s="18">
        <f t="shared" si="13"/>
        <v>8542.4018541421483</v>
      </c>
      <c r="U115" s="1">
        <f t="shared" si="15"/>
        <v>-6.3999999999999773</v>
      </c>
      <c r="V115" s="9">
        <f t="shared" si="15"/>
        <v>139820.62999999989</v>
      </c>
      <c r="W115" s="9">
        <f t="shared" si="15"/>
        <v>89831.878048382583</v>
      </c>
      <c r="X115" s="9">
        <f t="shared" si="14"/>
        <v>229652.50880184025</v>
      </c>
      <c r="Y115" s="9">
        <f t="shared" si="14"/>
        <v>22644.449999999953</v>
      </c>
      <c r="Z115" s="9">
        <f t="shared" si="14"/>
        <v>2851.4499999999971</v>
      </c>
      <c r="AA115" s="9">
        <f t="shared" si="14"/>
        <v>204156.60880183987</v>
      </c>
      <c r="AB115" s="9">
        <f t="shared" si="14"/>
        <v>0</v>
      </c>
      <c r="AC115" s="18">
        <f t="shared" si="14"/>
        <v>408.45644983841248</v>
      </c>
    </row>
    <row r="116" spans="1:29" x14ac:dyDescent="0.25">
      <c r="A116" s="9" t="s">
        <v>152</v>
      </c>
      <c r="B116" s="9" t="s">
        <v>153</v>
      </c>
      <c r="C116" s="1">
        <v>462.4</v>
      </c>
      <c r="D116" s="9">
        <v>4432493.87</v>
      </c>
      <c r="E116" s="9">
        <v>-489391.61772582936</v>
      </c>
      <c r="F116" s="9">
        <f t="shared" si="9"/>
        <v>3943102.25</v>
      </c>
      <c r="G116" s="9">
        <v>711537.26</v>
      </c>
      <c r="H116" s="9">
        <v>68452.160000000003</v>
      </c>
      <c r="I116" s="9">
        <f t="shared" si="10"/>
        <v>3163112.83</v>
      </c>
      <c r="J116" s="9">
        <v>0</v>
      </c>
      <c r="K116" s="18">
        <v>8527.4662703997401</v>
      </c>
      <c r="L116" s="1">
        <v>475.9</v>
      </c>
      <c r="M116" s="9">
        <v>4710850.76</v>
      </c>
      <c r="N116" s="9">
        <v>-443885.26910907554</v>
      </c>
      <c r="O116" s="9">
        <f t="shared" si="11"/>
        <v>4266965.4908909239</v>
      </c>
      <c r="P116" s="9">
        <v>708309.76</v>
      </c>
      <c r="Q116" s="9">
        <v>70505.72</v>
      </c>
      <c r="R116" s="9">
        <f t="shared" si="12"/>
        <v>3488150.0108909239</v>
      </c>
      <c r="S116" s="9">
        <v>0</v>
      </c>
      <c r="T116" s="18">
        <f t="shared" si="13"/>
        <v>8966.0968499494102</v>
      </c>
      <c r="U116" s="1">
        <f t="shared" si="15"/>
        <v>13.5</v>
      </c>
      <c r="V116" s="9">
        <f t="shared" si="15"/>
        <v>278356.88999999966</v>
      </c>
      <c r="W116" s="9">
        <f t="shared" si="15"/>
        <v>45506.348616753821</v>
      </c>
      <c r="X116" s="9">
        <f t="shared" si="14"/>
        <v>323863.24089092389</v>
      </c>
      <c r="Y116" s="9">
        <f t="shared" si="14"/>
        <v>-3227.5</v>
      </c>
      <c r="Z116" s="9">
        <f t="shared" si="14"/>
        <v>2053.5599999999977</v>
      </c>
      <c r="AA116" s="9">
        <f t="shared" si="14"/>
        <v>325037.18089092383</v>
      </c>
      <c r="AB116" s="9">
        <f t="shared" si="14"/>
        <v>0</v>
      </c>
      <c r="AC116" s="18">
        <f t="shared" si="14"/>
        <v>438.63057954967007</v>
      </c>
    </row>
    <row r="117" spans="1:29" x14ac:dyDescent="0.25">
      <c r="A117" s="9" t="s">
        <v>154</v>
      </c>
      <c r="B117" s="9" t="s">
        <v>154</v>
      </c>
      <c r="C117" s="1">
        <v>5870.3</v>
      </c>
      <c r="D117" s="9">
        <v>49946993.699999996</v>
      </c>
      <c r="E117" s="9">
        <v>-5514647.2311725505</v>
      </c>
      <c r="F117" s="9">
        <f t="shared" si="9"/>
        <v>44432346.469999999</v>
      </c>
      <c r="G117" s="9">
        <v>10858341.880000001</v>
      </c>
      <c r="H117" s="9">
        <v>1273854.27</v>
      </c>
      <c r="I117" s="9">
        <f t="shared" si="10"/>
        <v>32300150.32</v>
      </c>
      <c r="J117" s="9">
        <v>0</v>
      </c>
      <c r="K117" s="18">
        <v>7569.0042477205479</v>
      </c>
      <c r="L117" s="1">
        <v>5936.5</v>
      </c>
      <c r="M117" s="9">
        <v>52084606.939999998</v>
      </c>
      <c r="N117" s="9">
        <v>-4907731.3092385726</v>
      </c>
      <c r="O117" s="9">
        <f t="shared" si="11"/>
        <v>47176875.630761422</v>
      </c>
      <c r="P117" s="9">
        <v>10826615.66</v>
      </c>
      <c r="Q117" s="9">
        <v>1312069.8999999999</v>
      </c>
      <c r="R117" s="9">
        <f t="shared" si="12"/>
        <v>35038190.07076142</v>
      </c>
      <c r="S117" s="9">
        <v>0</v>
      </c>
      <c r="T117" s="18">
        <f t="shared" si="13"/>
        <v>7946.9174818093861</v>
      </c>
      <c r="U117" s="1">
        <f t="shared" si="15"/>
        <v>66.199999999999818</v>
      </c>
      <c r="V117" s="9">
        <f t="shared" si="15"/>
        <v>2137613.2400000021</v>
      </c>
      <c r="W117" s="9">
        <f t="shared" si="15"/>
        <v>606915.92193397786</v>
      </c>
      <c r="X117" s="9">
        <f t="shared" si="14"/>
        <v>2744529.1607614234</v>
      </c>
      <c r="Y117" s="9">
        <f t="shared" si="14"/>
        <v>-31726.220000000671</v>
      </c>
      <c r="Z117" s="9">
        <f t="shared" si="14"/>
        <v>38215.629999999888</v>
      </c>
      <c r="AA117" s="9">
        <f t="shared" si="14"/>
        <v>2738039.7507614195</v>
      </c>
      <c r="AB117" s="9">
        <f t="shared" si="14"/>
        <v>0</v>
      </c>
      <c r="AC117" s="18">
        <f t="shared" si="14"/>
        <v>377.91323408883818</v>
      </c>
    </row>
    <row r="118" spans="1:29" x14ac:dyDescent="0.25">
      <c r="A118" s="9" t="s">
        <v>154</v>
      </c>
      <c r="B118" s="9" t="s">
        <v>155</v>
      </c>
      <c r="C118" s="1">
        <v>280.10000000000002</v>
      </c>
      <c r="D118" s="9">
        <v>3890584.8299999996</v>
      </c>
      <c r="E118" s="9">
        <v>-429559.44434352266</v>
      </c>
      <c r="F118" s="9">
        <f t="shared" si="9"/>
        <v>3461025.39</v>
      </c>
      <c r="G118" s="9">
        <v>731774.28</v>
      </c>
      <c r="H118" s="9">
        <v>115173.66</v>
      </c>
      <c r="I118" s="9">
        <f t="shared" si="10"/>
        <v>2614077.4500000002</v>
      </c>
      <c r="J118" s="9">
        <v>0</v>
      </c>
      <c r="K118" s="18">
        <v>12356.386157983903</v>
      </c>
      <c r="L118" s="1">
        <v>275.7</v>
      </c>
      <c r="M118" s="9">
        <v>3981773.2199999997</v>
      </c>
      <c r="N118" s="9">
        <v>-375187.10893974704</v>
      </c>
      <c r="O118" s="9">
        <f t="shared" si="11"/>
        <v>3606586.1110602529</v>
      </c>
      <c r="P118" s="9">
        <v>703432.95</v>
      </c>
      <c r="Q118" s="9">
        <v>118628.87</v>
      </c>
      <c r="R118" s="9">
        <f t="shared" si="12"/>
        <v>2784524.291060253</v>
      </c>
      <c r="S118" s="9">
        <v>0</v>
      </c>
      <c r="T118" s="18">
        <f t="shared" si="13"/>
        <v>13081.560069134033</v>
      </c>
      <c r="U118" s="1">
        <f t="shared" si="15"/>
        <v>-4.4000000000000341</v>
      </c>
      <c r="V118" s="9">
        <f t="shared" si="15"/>
        <v>91188.39000000013</v>
      </c>
      <c r="W118" s="9">
        <f t="shared" si="15"/>
        <v>54372.335403775622</v>
      </c>
      <c r="X118" s="9">
        <f t="shared" si="14"/>
        <v>145560.72106025275</v>
      </c>
      <c r="Y118" s="9">
        <f t="shared" si="14"/>
        <v>-28341.330000000075</v>
      </c>
      <c r="Z118" s="9">
        <f t="shared" si="14"/>
        <v>3455.2099999999919</v>
      </c>
      <c r="AA118" s="9">
        <f t="shared" si="14"/>
        <v>170446.84106025286</v>
      </c>
      <c r="AB118" s="9">
        <f t="shared" si="14"/>
        <v>0</v>
      </c>
      <c r="AC118" s="18">
        <f t="shared" si="14"/>
        <v>725.17391115013015</v>
      </c>
    </row>
    <row r="119" spans="1:29" x14ac:dyDescent="0.25">
      <c r="A119" s="9" t="s">
        <v>156</v>
      </c>
      <c r="B119" s="9" t="s">
        <v>157</v>
      </c>
      <c r="C119" s="1">
        <v>1471.5</v>
      </c>
      <c r="D119" s="9">
        <v>13028829.459999999</v>
      </c>
      <c r="E119" s="9">
        <v>-1438512.9711422122</v>
      </c>
      <c r="F119" s="9">
        <f t="shared" si="9"/>
        <v>11590316.49</v>
      </c>
      <c r="G119" s="9">
        <v>6598612.0800000001</v>
      </c>
      <c r="H119" s="9">
        <v>568326.72</v>
      </c>
      <c r="I119" s="9">
        <f t="shared" si="10"/>
        <v>4423377.6900000004</v>
      </c>
      <c r="J119" s="9">
        <v>0</v>
      </c>
      <c r="K119" s="18">
        <v>7876.5280695830934</v>
      </c>
      <c r="L119" s="1">
        <v>1469.1</v>
      </c>
      <c r="M119" s="9">
        <v>13417254.700000001</v>
      </c>
      <c r="N119" s="9">
        <v>-1264256.0795567443</v>
      </c>
      <c r="O119" s="9">
        <f t="shared" si="11"/>
        <v>12152998.620443257</v>
      </c>
      <c r="P119" s="9">
        <v>6770454.6100000003</v>
      </c>
      <c r="Q119" s="9">
        <v>585376.52</v>
      </c>
      <c r="R119" s="9">
        <f t="shared" si="12"/>
        <v>4797167.4904432558</v>
      </c>
      <c r="S119" s="9">
        <v>0</v>
      </c>
      <c r="T119" s="18">
        <f t="shared" si="13"/>
        <v>8272.4107415718863</v>
      </c>
      <c r="U119" s="1">
        <f t="shared" si="15"/>
        <v>-2.4000000000000909</v>
      </c>
      <c r="V119" s="9">
        <f t="shared" si="15"/>
        <v>388425.24000000209</v>
      </c>
      <c r="W119" s="9">
        <f t="shared" si="15"/>
        <v>174256.89158546785</v>
      </c>
      <c r="X119" s="9">
        <f t="shared" si="14"/>
        <v>562682.13044325635</v>
      </c>
      <c r="Y119" s="9">
        <f t="shared" si="14"/>
        <v>171842.53000000026</v>
      </c>
      <c r="Z119" s="9">
        <f t="shared" si="14"/>
        <v>17049.800000000047</v>
      </c>
      <c r="AA119" s="9">
        <f t="shared" si="14"/>
        <v>373789.80044325534</v>
      </c>
      <c r="AB119" s="9">
        <f t="shared" si="14"/>
        <v>0</v>
      </c>
      <c r="AC119" s="18">
        <f t="shared" si="14"/>
        <v>395.88267198879294</v>
      </c>
    </row>
    <row r="120" spans="1:29" x14ac:dyDescent="0.25">
      <c r="A120" s="9" t="s">
        <v>156</v>
      </c>
      <c r="B120" s="9" t="s">
        <v>158</v>
      </c>
      <c r="C120" s="1">
        <v>3112.1</v>
      </c>
      <c r="D120" s="9">
        <v>26983559.029999997</v>
      </c>
      <c r="E120" s="9">
        <v>-2979254.5670665777</v>
      </c>
      <c r="F120" s="9">
        <f t="shared" si="9"/>
        <v>24004304.460000001</v>
      </c>
      <c r="G120" s="9">
        <v>6720666.3899999997</v>
      </c>
      <c r="H120" s="9">
        <v>607928.65</v>
      </c>
      <c r="I120" s="9">
        <f t="shared" si="10"/>
        <v>16675709.42</v>
      </c>
      <c r="J120" s="9">
        <v>0</v>
      </c>
      <c r="K120" s="18">
        <v>7713.2139737790885</v>
      </c>
      <c r="L120" s="1">
        <v>3253.1</v>
      </c>
      <c r="M120" s="9">
        <v>29037761.609999999</v>
      </c>
      <c r="N120" s="9">
        <v>-2736116.1037035342</v>
      </c>
      <c r="O120" s="9">
        <f t="shared" si="11"/>
        <v>26301645.506296463</v>
      </c>
      <c r="P120" s="9">
        <v>6879185.2400000002</v>
      </c>
      <c r="Q120" s="9">
        <v>626166.51</v>
      </c>
      <c r="R120" s="9">
        <f t="shared" si="12"/>
        <v>18796293.75629646</v>
      </c>
      <c r="S120" s="9">
        <v>0</v>
      </c>
      <c r="T120" s="18">
        <f t="shared" si="13"/>
        <v>8085.102058435481</v>
      </c>
      <c r="U120" s="1">
        <f t="shared" si="15"/>
        <v>141</v>
      </c>
      <c r="V120" s="9">
        <f t="shared" si="15"/>
        <v>2054202.5800000019</v>
      </c>
      <c r="W120" s="9">
        <f t="shared" si="15"/>
        <v>243138.4633630435</v>
      </c>
      <c r="X120" s="9">
        <f t="shared" si="14"/>
        <v>2297341.0462964624</v>
      </c>
      <c r="Y120" s="9">
        <f t="shared" si="14"/>
        <v>158518.85000000056</v>
      </c>
      <c r="Z120" s="9">
        <f t="shared" si="14"/>
        <v>18237.859999999986</v>
      </c>
      <c r="AA120" s="9">
        <f t="shared" si="14"/>
        <v>2120584.3362964597</v>
      </c>
      <c r="AB120" s="9">
        <f t="shared" si="14"/>
        <v>0</v>
      </c>
      <c r="AC120" s="18">
        <f t="shared" si="14"/>
        <v>371.88808465639249</v>
      </c>
    </row>
    <row r="121" spans="1:29" x14ac:dyDescent="0.25">
      <c r="A121" s="9" t="s">
        <v>156</v>
      </c>
      <c r="B121" s="9" t="s">
        <v>159</v>
      </c>
      <c r="C121" s="1">
        <v>214</v>
      </c>
      <c r="D121" s="9">
        <v>2928740.66</v>
      </c>
      <c r="E121" s="9">
        <v>-323362.23614378355</v>
      </c>
      <c r="F121" s="9">
        <f t="shared" si="9"/>
        <v>2605378.42</v>
      </c>
      <c r="G121" s="9">
        <v>430088.4</v>
      </c>
      <c r="H121" s="9">
        <v>43811.71</v>
      </c>
      <c r="I121" s="9">
        <f t="shared" si="10"/>
        <v>2131478.31</v>
      </c>
      <c r="J121" s="9">
        <v>0</v>
      </c>
      <c r="K121" s="18">
        <v>12174.659823582619</v>
      </c>
      <c r="L121" s="1">
        <v>211.5</v>
      </c>
      <c r="M121" s="9">
        <v>2997692.58</v>
      </c>
      <c r="N121" s="9">
        <v>-282460.99173381139</v>
      </c>
      <c r="O121" s="9">
        <f t="shared" si="11"/>
        <v>2715231.5882661887</v>
      </c>
      <c r="P121" s="9">
        <v>417413.34</v>
      </c>
      <c r="Q121" s="9">
        <v>45126.06</v>
      </c>
      <c r="R121" s="9">
        <f t="shared" si="12"/>
        <v>2252692.1882661888</v>
      </c>
      <c r="S121" s="9">
        <v>0</v>
      </c>
      <c r="T121" s="18">
        <f t="shared" si="13"/>
        <v>12837.974412606094</v>
      </c>
      <c r="U121" s="1">
        <f t="shared" si="15"/>
        <v>-2.5</v>
      </c>
      <c r="V121" s="9">
        <f t="shared" si="15"/>
        <v>68951.919999999925</v>
      </c>
      <c r="W121" s="9">
        <f t="shared" si="15"/>
        <v>40901.244409972162</v>
      </c>
      <c r="X121" s="9">
        <f t="shared" si="14"/>
        <v>109853.16826618882</v>
      </c>
      <c r="Y121" s="9">
        <f t="shared" si="14"/>
        <v>-12675.059999999998</v>
      </c>
      <c r="Z121" s="9">
        <f t="shared" si="14"/>
        <v>1314.3499999999985</v>
      </c>
      <c r="AA121" s="9">
        <f t="shared" si="14"/>
        <v>121213.87826618878</v>
      </c>
      <c r="AB121" s="9">
        <f t="shared" si="14"/>
        <v>0</v>
      </c>
      <c r="AC121" s="18">
        <f t="shared" si="14"/>
        <v>663.31458902347549</v>
      </c>
    </row>
    <row r="122" spans="1:29" x14ac:dyDescent="0.25">
      <c r="A122" s="9" t="s">
        <v>156</v>
      </c>
      <c r="B122" s="9" t="s">
        <v>160</v>
      </c>
      <c r="C122" s="1">
        <v>574.20000000000005</v>
      </c>
      <c r="D122" s="9">
        <v>5376529.75</v>
      </c>
      <c r="E122" s="9">
        <v>-593622.61274905014</v>
      </c>
      <c r="F122" s="9">
        <f t="shared" si="9"/>
        <v>4782907.1399999997</v>
      </c>
      <c r="G122" s="9">
        <v>3996775.99</v>
      </c>
      <c r="H122" s="9">
        <v>286298.28999999998</v>
      </c>
      <c r="I122" s="9">
        <f t="shared" si="10"/>
        <v>499832.86</v>
      </c>
      <c r="J122" s="9">
        <v>0</v>
      </c>
      <c r="K122" s="18">
        <v>8329.6845953361208</v>
      </c>
      <c r="L122" s="1">
        <v>576.1</v>
      </c>
      <c r="M122" s="9">
        <v>5559211.1799999997</v>
      </c>
      <c r="N122" s="9">
        <v>-523822.99427131109</v>
      </c>
      <c r="O122" s="9">
        <f t="shared" si="11"/>
        <v>5035388.1857286887</v>
      </c>
      <c r="P122" s="9">
        <v>4013324.68</v>
      </c>
      <c r="Q122" s="9">
        <v>294887.24</v>
      </c>
      <c r="R122" s="9">
        <f t="shared" si="12"/>
        <v>727176.26572868857</v>
      </c>
      <c r="S122" s="9">
        <v>0</v>
      </c>
      <c r="T122" s="18">
        <f t="shared" si="13"/>
        <v>8740.4759342626076</v>
      </c>
      <c r="U122" s="1">
        <f t="shared" si="15"/>
        <v>1.8999999999999773</v>
      </c>
      <c r="V122" s="9">
        <f t="shared" si="15"/>
        <v>182681.4299999997</v>
      </c>
      <c r="W122" s="9">
        <f t="shared" si="15"/>
        <v>69799.618477739044</v>
      </c>
      <c r="X122" s="9">
        <f t="shared" si="14"/>
        <v>252481.04572868906</v>
      </c>
      <c r="Y122" s="9">
        <f t="shared" si="14"/>
        <v>16548.689999999944</v>
      </c>
      <c r="Z122" s="9">
        <f t="shared" si="14"/>
        <v>8588.9500000000116</v>
      </c>
      <c r="AA122" s="9">
        <f t="shared" si="14"/>
        <v>227343.40572868858</v>
      </c>
      <c r="AB122" s="9">
        <f t="shared" si="14"/>
        <v>0</v>
      </c>
      <c r="AC122" s="18">
        <f t="shared" si="14"/>
        <v>410.79133892648679</v>
      </c>
    </row>
    <row r="123" spans="1:29" x14ac:dyDescent="0.25">
      <c r="A123" s="9" t="s">
        <v>161</v>
      </c>
      <c r="B123" s="9" t="s">
        <v>162</v>
      </c>
      <c r="C123" s="1">
        <v>1429.3</v>
      </c>
      <c r="D123" s="9">
        <v>12869076.369999999</v>
      </c>
      <c r="E123" s="9">
        <v>-1420874.6335731633</v>
      </c>
      <c r="F123" s="9">
        <f t="shared" si="9"/>
        <v>11448201.74</v>
      </c>
      <c r="G123" s="9">
        <v>1676797.02</v>
      </c>
      <c r="H123" s="9">
        <v>315314.05</v>
      </c>
      <c r="I123" s="9">
        <f t="shared" si="10"/>
        <v>9456090.6699999999</v>
      </c>
      <c r="J123" s="9">
        <v>0</v>
      </c>
      <c r="K123" s="18">
        <v>8009.6525352237604</v>
      </c>
      <c r="L123" s="1">
        <v>1447.4</v>
      </c>
      <c r="M123" s="9">
        <v>13428390.449999999</v>
      </c>
      <c r="N123" s="9">
        <v>-1265305.3582618674</v>
      </c>
      <c r="O123" s="9">
        <f t="shared" si="11"/>
        <v>12163085.091738131</v>
      </c>
      <c r="P123" s="9">
        <v>1750269.68</v>
      </c>
      <c r="Q123" s="9">
        <v>324773.46999999997</v>
      </c>
      <c r="R123" s="9">
        <f t="shared" si="12"/>
        <v>10088041.941738131</v>
      </c>
      <c r="S123" s="9">
        <v>0</v>
      </c>
      <c r="T123" s="18">
        <f t="shared" si="13"/>
        <v>8403.4027164143499</v>
      </c>
      <c r="U123" s="1">
        <f t="shared" si="15"/>
        <v>18.100000000000136</v>
      </c>
      <c r="V123" s="9">
        <f t="shared" si="15"/>
        <v>559314.08000000007</v>
      </c>
      <c r="W123" s="9">
        <f t="shared" si="15"/>
        <v>155569.27531129587</v>
      </c>
      <c r="X123" s="9">
        <f t="shared" si="14"/>
        <v>714883.35173813067</v>
      </c>
      <c r="Y123" s="9">
        <f t="shared" si="14"/>
        <v>73472.659999999916</v>
      </c>
      <c r="Z123" s="9">
        <f t="shared" si="14"/>
        <v>9459.4199999999837</v>
      </c>
      <c r="AA123" s="9">
        <f t="shared" si="14"/>
        <v>631951.2717381306</v>
      </c>
      <c r="AB123" s="9">
        <f t="shared" si="14"/>
        <v>0</v>
      </c>
      <c r="AC123" s="18">
        <f t="shared" si="14"/>
        <v>393.7501811905895</v>
      </c>
    </row>
    <row r="124" spans="1:29" x14ac:dyDescent="0.25">
      <c r="A124" s="9" t="s">
        <v>161</v>
      </c>
      <c r="B124" s="9" t="s">
        <v>163</v>
      </c>
      <c r="C124" s="1">
        <v>799.6</v>
      </c>
      <c r="D124" s="9">
        <v>7589372.1399999997</v>
      </c>
      <c r="E124" s="9">
        <v>-837942.5258219114</v>
      </c>
      <c r="F124" s="9">
        <f t="shared" si="9"/>
        <v>6751429.6100000003</v>
      </c>
      <c r="G124" s="9">
        <v>938917.12</v>
      </c>
      <c r="H124" s="9">
        <v>181425.07</v>
      </c>
      <c r="I124" s="9">
        <f t="shared" si="10"/>
        <v>5631087.4199999999</v>
      </c>
      <c r="J124" s="9">
        <v>0</v>
      </c>
      <c r="K124" s="18">
        <v>8443.5048131172407</v>
      </c>
      <c r="L124" s="1">
        <v>811</v>
      </c>
      <c r="M124" s="9">
        <v>7927524.4399999995</v>
      </c>
      <c r="N124" s="9">
        <v>-746980.00397239788</v>
      </c>
      <c r="O124" s="9">
        <f t="shared" si="11"/>
        <v>7180544.4360276014</v>
      </c>
      <c r="P124" s="9">
        <v>966119.6</v>
      </c>
      <c r="Q124" s="9">
        <v>186867.82</v>
      </c>
      <c r="R124" s="9">
        <f t="shared" si="12"/>
        <v>6027557.0160276014</v>
      </c>
      <c r="S124" s="9">
        <v>0</v>
      </c>
      <c r="T124" s="18">
        <f t="shared" si="13"/>
        <v>8853.9388853607907</v>
      </c>
      <c r="U124" s="1">
        <f t="shared" si="15"/>
        <v>11.399999999999977</v>
      </c>
      <c r="V124" s="9">
        <f t="shared" si="15"/>
        <v>338152.29999999981</v>
      </c>
      <c r="W124" s="9">
        <f t="shared" si="15"/>
        <v>90962.52184951352</v>
      </c>
      <c r="X124" s="9">
        <f t="shared" si="14"/>
        <v>429114.82602760103</v>
      </c>
      <c r="Y124" s="9">
        <f t="shared" si="14"/>
        <v>27202.479999999981</v>
      </c>
      <c r="Z124" s="9">
        <f t="shared" si="14"/>
        <v>5442.75</v>
      </c>
      <c r="AA124" s="9">
        <f t="shared" si="14"/>
        <v>396469.59602760151</v>
      </c>
      <c r="AB124" s="9">
        <f t="shared" si="14"/>
        <v>0</v>
      </c>
      <c r="AC124" s="18">
        <f t="shared" si="14"/>
        <v>410.43407224354996</v>
      </c>
    </row>
    <row r="125" spans="1:29" x14ac:dyDescent="0.25">
      <c r="A125" s="9" t="s">
        <v>161</v>
      </c>
      <c r="B125" s="9" t="s">
        <v>164</v>
      </c>
      <c r="C125" s="1">
        <v>133.19999999999999</v>
      </c>
      <c r="D125" s="9">
        <v>2153739.1199999996</v>
      </c>
      <c r="E125" s="9">
        <v>-237794.32143832924</v>
      </c>
      <c r="F125" s="9">
        <f t="shared" si="9"/>
        <v>1915944.8</v>
      </c>
      <c r="G125" s="9">
        <v>219262.23</v>
      </c>
      <c r="H125" s="9">
        <v>39373.31</v>
      </c>
      <c r="I125" s="9">
        <f t="shared" si="10"/>
        <v>1657309.26</v>
      </c>
      <c r="J125" s="9">
        <v>0</v>
      </c>
      <c r="K125" s="18">
        <v>14383.963214817519</v>
      </c>
      <c r="L125" s="1">
        <v>132.6</v>
      </c>
      <c r="M125" s="9">
        <v>2212022.87</v>
      </c>
      <c r="N125" s="9">
        <v>-208430.37000080635</v>
      </c>
      <c r="O125" s="9">
        <f t="shared" si="11"/>
        <v>2003592.4999991937</v>
      </c>
      <c r="P125" s="9">
        <v>225638.46</v>
      </c>
      <c r="Q125" s="9">
        <v>40554.51</v>
      </c>
      <c r="R125" s="9">
        <f t="shared" si="12"/>
        <v>1737399.5299991937</v>
      </c>
      <c r="S125" s="9">
        <v>0</v>
      </c>
      <c r="T125" s="18">
        <f t="shared" si="13"/>
        <v>15110.049019601764</v>
      </c>
      <c r="U125" s="1">
        <f t="shared" si="15"/>
        <v>-0.59999999999999432</v>
      </c>
      <c r="V125" s="9">
        <f t="shared" si="15"/>
        <v>58283.750000000466</v>
      </c>
      <c r="W125" s="9">
        <f t="shared" si="15"/>
        <v>29363.95143752289</v>
      </c>
      <c r="X125" s="9">
        <f t="shared" si="15"/>
        <v>87647.699999193661</v>
      </c>
      <c r="Y125" s="9">
        <f t="shared" si="15"/>
        <v>6376.2299999999814</v>
      </c>
      <c r="Z125" s="9">
        <f t="shared" si="15"/>
        <v>1181.2000000000044</v>
      </c>
      <c r="AA125" s="9">
        <f t="shared" si="15"/>
        <v>80090.269999193726</v>
      </c>
      <c r="AB125" s="9">
        <f t="shared" si="15"/>
        <v>0</v>
      </c>
      <c r="AC125" s="18">
        <f t="shared" si="15"/>
        <v>726.08580478424483</v>
      </c>
    </row>
    <row r="126" spans="1:29" x14ac:dyDescent="0.25">
      <c r="A126" s="9" t="s">
        <v>161</v>
      </c>
      <c r="B126" s="9" t="s">
        <v>165</v>
      </c>
      <c r="C126" s="1">
        <v>394</v>
      </c>
      <c r="D126" s="9">
        <v>4043363.88</v>
      </c>
      <c r="E126" s="9">
        <v>-446427.77820409846</v>
      </c>
      <c r="F126" s="9">
        <f t="shared" si="9"/>
        <v>3596936.1</v>
      </c>
      <c r="G126" s="9">
        <v>655615.07999999996</v>
      </c>
      <c r="H126" s="9">
        <v>102916.77</v>
      </c>
      <c r="I126" s="9">
        <f t="shared" si="10"/>
        <v>2838404.25</v>
      </c>
      <c r="J126" s="9">
        <v>0</v>
      </c>
      <c r="K126" s="18">
        <v>9129.2751656469936</v>
      </c>
      <c r="L126" s="1">
        <v>388.1</v>
      </c>
      <c r="M126" s="9">
        <v>4139873.37</v>
      </c>
      <c r="N126" s="9">
        <v>-390084.27533372882</v>
      </c>
      <c r="O126" s="9">
        <f t="shared" si="11"/>
        <v>3749789.0946662715</v>
      </c>
      <c r="P126" s="9">
        <v>666850.39</v>
      </c>
      <c r="Q126" s="9">
        <v>106004.27</v>
      </c>
      <c r="R126" s="9">
        <f t="shared" si="12"/>
        <v>2976934.4346662713</v>
      </c>
      <c r="S126" s="9">
        <v>0</v>
      </c>
      <c r="T126" s="18">
        <f t="shared" si="13"/>
        <v>9661.9146989597302</v>
      </c>
      <c r="U126" s="1">
        <f t="shared" ref="U126:AC154" si="16">L126-C126</f>
        <v>-5.8999999999999773</v>
      </c>
      <c r="V126" s="9">
        <f t="shared" si="16"/>
        <v>96509.490000000224</v>
      </c>
      <c r="W126" s="9">
        <f t="shared" si="16"/>
        <v>56343.502870369644</v>
      </c>
      <c r="X126" s="9">
        <f t="shared" si="16"/>
        <v>152852.99466627138</v>
      </c>
      <c r="Y126" s="9">
        <f t="shared" si="16"/>
        <v>11235.310000000056</v>
      </c>
      <c r="Z126" s="9">
        <f t="shared" si="16"/>
        <v>3087.5</v>
      </c>
      <c r="AA126" s="9">
        <f t="shared" si="16"/>
        <v>138530.18466627132</v>
      </c>
      <c r="AB126" s="9">
        <f t="shared" si="16"/>
        <v>0</v>
      </c>
      <c r="AC126" s="18">
        <f t="shared" si="16"/>
        <v>532.6395333127366</v>
      </c>
    </row>
    <row r="127" spans="1:29" x14ac:dyDescent="0.25">
      <c r="A127" s="9" t="s">
        <v>161</v>
      </c>
      <c r="B127" s="9" t="s">
        <v>166</v>
      </c>
      <c r="C127" s="1">
        <v>198.8</v>
      </c>
      <c r="D127" s="9">
        <v>2737298.62</v>
      </c>
      <c r="E127" s="9">
        <v>-302225.12182300666</v>
      </c>
      <c r="F127" s="9">
        <f t="shared" si="9"/>
        <v>2435073.5</v>
      </c>
      <c r="G127" s="9">
        <v>193550.31</v>
      </c>
      <c r="H127" s="9">
        <v>33001.14</v>
      </c>
      <c r="I127" s="9">
        <f t="shared" si="10"/>
        <v>2208522.0499999998</v>
      </c>
      <c r="J127" s="9">
        <v>0</v>
      </c>
      <c r="K127" s="18">
        <v>12248.854911569473</v>
      </c>
      <c r="L127" s="1">
        <v>195.1</v>
      </c>
      <c r="M127" s="9">
        <v>2794383.72</v>
      </c>
      <c r="N127" s="9">
        <v>-263303.98323767312</v>
      </c>
      <c r="O127" s="9">
        <f t="shared" si="11"/>
        <v>2531079.7367623271</v>
      </c>
      <c r="P127" s="9">
        <v>204329.8</v>
      </c>
      <c r="Q127" s="9">
        <v>33991.17</v>
      </c>
      <c r="R127" s="9">
        <f t="shared" si="12"/>
        <v>2292758.7667623274</v>
      </c>
      <c r="S127" s="9">
        <v>0</v>
      </c>
      <c r="T127" s="18">
        <f t="shared" si="13"/>
        <v>12973.243140760262</v>
      </c>
      <c r="U127" s="1">
        <f t="shared" si="16"/>
        <v>-3.7000000000000171</v>
      </c>
      <c r="V127" s="9">
        <f t="shared" si="16"/>
        <v>57085.100000000093</v>
      </c>
      <c r="W127" s="9">
        <f t="shared" si="16"/>
        <v>38921.138585333538</v>
      </c>
      <c r="X127" s="9">
        <f t="shared" si="16"/>
        <v>96006.236762327142</v>
      </c>
      <c r="Y127" s="9">
        <f t="shared" si="16"/>
        <v>10779.489999999991</v>
      </c>
      <c r="Z127" s="9">
        <f t="shared" si="16"/>
        <v>990.02999999999884</v>
      </c>
      <c r="AA127" s="9">
        <f t="shared" si="16"/>
        <v>84236.716762327589</v>
      </c>
      <c r="AB127" s="9">
        <f t="shared" si="16"/>
        <v>0</v>
      </c>
      <c r="AC127" s="18">
        <f t="shared" si="16"/>
        <v>724.38822919078848</v>
      </c>
    </row>
    <row r="128" spans="1:29" x14ac:dyDescent="0.25">
      <c r="A128" s="9" t="s">
        <v>161</v>
      </c>
      <c r="B128" s="9" t="s">
        <v>167</v>
      </c>
      <c r="C128" s="1">
        <v>361.5</v>
      </c>
      <c r="D128" s="9">
        <v>3820428.53</v>
      </c>
      <c r="E128" s="9">
        <v>-421813.48774264904</v>
      </c>
      <c r="F128" s="9">
        <f t="shared" si="9"/>
        <v>3398615.04</v>
      </c>
      <c r="G128" s="9">
        <v>395242.84</v>
      </c>
      <c r="H128" s="9">
        <v>77599.679999999993</v>
      </c>
      <c r="I128" s="9">
        <f t="shared" si="10"/>
        <v>2925772.52</v>
      </c>
      <c r="J128" s="9">
        <v>0</v>
      </c>
      <c r="K128" s="18">
        <v>9401.4203283959068</v>
      </c>
      <c r="L128" s="1">
        <v>359.9</v>
      </c>
      <c r="M128" s="9">
        <v>3928956.49</v>
      </c>
      <c r="N128" s="9">
        <v>-370210.39250275446</v>
      </c>
      <c r="O128" s="9">
        <f t="shared" si="11"/>
        <v>3558746.0974972458</v>
      </c>
      <c r="P128" s="9">
        <v>407840.78</v>
      </c>
      <c r="Q128" s="9">
        <v>79927.67</v>
      </c>
      <c r="R128" s="9">
        <f t="shared" si="12"/>
        <v>3070977.647497246</v>
      </c>
      <c r="S128" s="9">
        <v>0</v>
      </c>
      <c r="T128" s="18">
        <f t="shared" si="13"/>
        <v>9888.1525354188543</v>
      </c>
      <c r="U128" s="1">
        <f t="shared" si="16"/>
        <v>-1.6000000000000227</v>
      </c>
      <c r="V128" s="9">
        <f t="shared" si="16"/>
        <v>108527.96000000043</v>
      </c>
      <c r="W128" s="9">
        <f t="shared" si="16"/>
        <v>51603.095239894581</v>
      </c>
      <c r="X128" s="9">
        <f t="shared" si="16"/>
        <v>160131.05749724573</v>
      </c>
      <c r="Y128" s="9">
        <f t="shared" si="16"/>
        <v>12597.940000000002</v>
      </c>
      <c r="Z128" s="9">
        <f t="shared" si="16"/>
        <v>2327.9900000000052</v>
      </c>
      <c r="AA128" s="9">
        <f t="shared" si="16"/>
        <v>145205.12749724602</v>
      </c>
      <c r="AB128" s="9">
        <f t="shared" si="16"/>
        <v>0</v>
      </c>
      <c r="AC128" s="18">
        <f t="shared" si="16"/>
        <v>486.73220702294748</v>
      </c>
    </row>
    <row r="129" spans="1:29" x14ac:dyDescent="0.25">
      <c r="A129" s="9" t="s">
        <v>168</v>
      </c>
      <c r="B129" s="9" t="s">
        <v>168</v>
      </c>
      <c r="C129" s="1">
        <v>171</v>
      </c>
      <c r="D129" s="9">
        <v>2789984.63</v>
      </c>
      <c r="E129" s="9">
        <v>-308042.18382503919</v>
      </c>
      <c r="F129" s="9">
        <f t="shared" si="9"/>
        <v>2481942.4500000002</v>
      </c>
      <c r="G129" s="9">
        <v>1085796.02</v>
      </c>
      <c r="H129" s="9">
        <v>92944.12</v>
      </c>
      <c r="I129" s="9">
        <f t="shared" si="10"/>
        <v>1303202.31</v>
      </c>
      <c r="J129" s="9">
        <v>0</v>
      </c>
      <c r="K129" s="18">
        <v>14514.27650550919</v>
      </c>
      <c r="L129" s="1">
        <v>168.3</v>
      </c>
      <c r="M129" s="9">
        <v>2851578.27</v>
      </c>
      <c r="N129" s="9">
        <v>-268693.20474175713</v>
      </c>
      <c r="O129" s="9">
        <f t="shared" si="11"/>
        <v>2582885.0652582431</v>
      </c>
      <c r="P129" s="9">
        <v>1105252.69</v>
      </c>
      <c r="Q129" s="9">
        <v>95732.44</v>
      </c>
      <c r="R129" s="9">
        <f t="shared" si="12"/>
        <v>1381899.9352582432</v>
      </c>
      <c r="S129" s="9">
        <v>0</v>
      </c>
      <c r="T129" s="18">
        <f t="shared" si="13"/>
        <v>15346.910667012733</v>
      </c>
      <c r="U129" s="1">
        <f t="shared" si="16"/>
        <v>-2.6999999999999886</v>
      </c>
      <c r="V129" s="9">
        <f t="shared" si="16"/>
        <v>61593.64000000013</v>
      </c>
      <c r="W129" s="9">
        <f t="shared" si="16"/>
        <v>39348.979083282058</v>
      </c>
      <c r="X129" s="9">
        <f t="shared" si="16"/>
        <v>100942.61525824293</v>
      </c>
      <c r="Y129" s="9">
        <f t="shared" si="16"/>
        <v>19456.669999999925</v>
      </c>
      <c r="Z129" s="9">
        <f t="shared" si="16"/>
        <v>2788.320000000007</v>
      </c>
      <c r="AA129" s="9">
        <f t="shared" si="16"/>
        <v>78697.625258243177</v>
      </c>
      <c r="AB129" s="9">
        <f t="shared" si="16"/>
        <v>0</v>
      </c>
      <c r="AC129" s="18">
        <f t="shared" si="16"/>
        <v>832.63416150354351</v>
      </c>
    </row>
    <row r="130" spans="1:29" x14ac:dyDescent="0.25">
      <c r="A130" s="9" t="s">
        <v>168</v>
      </c>
      <c r="B130" s="9" t="s">
        <v>169</v>
      </c>
      <c r="C130" s="1">
        <v>325</v>
      </c>
      <c r="D130" s="9">
        <v>3941984.8000000003</v>
      </c>
      <c r="E130" s="9">
        <v>-435234.5146779932</v>
      </c>
      <c r="F130" s="9">
        <f t="shared" si="9"/>
        <v>3506750.29</v>
      </c>
      <c r="G130" s="9">
        <v>1220309.6000000001</v>
      </c>
      <c r="H130" s="9">
        <v>118100.46</v>
      </c>
      <c r="I130" s="9">
        <f t="shared" si="10"/>
        <v>2168340.23</v>
      </c>
      <c r="J130" s="9">
        <v>0</v>
      </c>
      <c r="K130" s="18">
        <v>10789.995818699495</v>
      </c>
      <c r="L130" s="1">
        <v>321.2</v>
      </c>
      <c r="M130" s="9">
        <v>4032160.8699999996</v>
      </c>
      <c r="N130" s="9">
        <v>-379934.94255187019</v>
      </c>
      <c r="O130" s="9">
        <f t="shared" si="11"/>
        <v>3652225.9274481293</v>
      </c>
      <c r="P130" s="9">
        <v>1228210.69</v>
      </c>
      <c r="Q130" s="9">
        <v>121643.47</v>
      </c>
      <c r="R130" s="9">
        <f t="shared" si="12"/>
        <v>2302371.7674481291</v>
      </c>
      <c r="S130" s="9">
        <v>0</v>
      </c>
      <c r="T130" s="18">
        <f t="shared" si="13"/>
        <v>11370.566399278112</v>
      </c>
      <c r="U130" s="1">
        <f t="shared" si="16"/>
        <v>-3.8000000000000114</v>
      </c>
      <c r="V130" s="9">
        <f t="shared" si="16"/>
        <v>90176.069999999367</v>
      </c>
      <c r="W130" s="9">
        <f t="shared" si="16"/>
        <v>55299.572126123006</v>
      </c>
      <c r="X130" s="9">
        <f t="shared" si="16"/>
        <v>145475.63744812924</v>
      </c>
      <c r="Y130" s="9">
        <f t="shared" si="16"/>
        <v>7901.089999999851</v>
      </c>
      <c r="Z130" s="9">
        <f t="shared" si="16"/>
        <v>3543.0099999999948</v>
      </c>
      <c r="AA130" s="9">
        <f t="shared" si="16"/>
        <v>134031.53744812915</v>
      </c>
      <c r="AB130" s="9">
        <f t="shared" si="16"/>
        <v>0</v>
      </c>
      <c r="AC130" s="18">
        <f t="shared" si="16"/>
        <v>580.5705805786165</v>
      </c>
    </row>
    <row r="131" spans="1:29" x14ac:dyDescent="0.25">
      <c r="A131" s="9" t="s">
        <v>170</v>
      </c>
      <c r="B131" s="9" t="s">
        <v>171</v>
      </c>
      <c r="C131" s="1">
        <v>923.7</v>
      </c>
      <c r="D131" s="9">
        <v>8484446.209999999</v>
      </c>
      <c r="E131" s="9">
        <v>-936767.64773950633</v>
      </c>
      <c r="F131" s="9">
        <f t="shared" si="9"/>
        <v>7547678.5599999996</v>
      </c>
      <c r="G131" s="9">
        <v>2409338.65</v>
      </c>
      <c r="H131" s="9">
        <v>269792.62</v>
      </c>
      <c r="I131" s="9">
        <f t="shared" si="10"/>
        <v>4868547.29</v>
      </c>
      <c r="J131" s="9">
        <v>0</v>
      </c>
      <c r="K131" s="18">
        <v>8171.132427526074</v>
      </c>
      <c r="L131" s="1">
        <v>901</v>
      </c>
      <c r="M131" s="9">
        <v>8566989.2200000007</v>
      </c>
      <c r="N131" s="9">
        <v>-807234.29994081357</v>
      </c>
      <c r="O131" s="9">
        <f t="shared" si="11"/>
        <v>7759754.9200591873</v>
      </c>
      <c r="P131" s="9">
        <v>2454741.08</v>
      </c>
      <c r="Q131" s="9">
        <v>277886.40000000002</v>
      </c>
      <c r="R131" s="9">
        <f t="shared" si="12"/>
        <v>5027127.4400591869</v>
      </c>
      <c r="S131" s="9">
        <v>0</v>
      </c>
      <c r="T131" s="18">
        <f t="shared" si="13"/>
        <v>8612.3805993997648</v>
      </c>
      <c r="U131" s="1">
        <f t="shared" si="16"/>
        <v>-22.700000000000045</v>
      </c>
      <c r="V131" s="9">
        <f t="shared" si="16"/>
        <v>82543.010000001639</v>
      </c>
      <c r="W131" s="9">
        <f t="shared" si="16"/>
        <v>129533.34779869276</v>
      </c>
      <c r="X131" s="9">
        <f t="shared" si="16"/>
        <v>212076.36005918775</v>
      </c>
      <c r="Y131" s="9">
        <f t="shared" si="16"/>
        <v>45402.430000000168</v>
      </c>
      <c r="Z131" s="9">
        <f t="shared" si="16"/>
        <v>8093.7800000000279</v>
      </c>
      <c r="AA131" s="9">
        <f t="shared" si="16"/>
        <v>158580.15005918685</v>
      </c>
      <c r="AB131" s="9">
        <f t="shared" si="16"/>
        <v>0</v>
      </c>
      <c r="AC131" s="18">
        <f t="shared" si="16"/>
        <v>441.24817187369081</v>
      </c>
    </row>
    <row r="132" spans="1:29" x14ac:dyDescent="0.25">
      <c r="A132" s="9" t="s">
        <v>170</v>
      </c>
      <c r="B132" s="9" t="s">
        <v>170</v>
      </c>
      <c r="C132" s="1">
        <v>664.2</v>
      </c>
      <c r="D132" s="9">
        <v>6378682.5499999998</v>
      </c>
      <c r="E132" s="9">
        <v>-704270.29651008139</v>
      </c>
      <c r="F132" s="9">
        <f t="shared" si="9"/>
        <v>5674412.25</v>
      </c>
      <c r="G132" s="9">
        <v>3628954.3</v>
      </c>
      <c r="H132" s="9">
        <v>540881.99</v>
      </c>
      <c r="I132" s="9">
        <f t="shared" si="10"/>
        <v>1504575.96</v>
      </c>
      <c r="J132" s="9">
        <v>0</v>
      </c>
      <c r="K132" s="18">
        <v>8543.2243192896003</v>
      </c>
      <c r="L132" s="1">
        <v>630.70000000000005</v>
      </c>
      <c r="M132" s="9">
        <v>6265829.8199999994</v>
      </c>
      <c r="N132" s="9">
        <v>-590404.93905231892</v>
      </c>
      <c r="O132" s="9">
        <f t="shared" si="11"/>
        <v>5675424.8809476802</v>
      </c>
      <c r="P132" s="9">
        <v>3703171.98</v>
      </c>
      <c r="Q132" s="9">
        <v>557108.44999999995</v>
      </c>
      <c r="R132" s="9">
        <f t="shared" si="12"/>
        <v>1415144.4509476803</v>
      </c>
      <c r="S132" s="9">
        <v>0</v>
      </c>
      <c r="T132" s="18">
        <f t="shared" si="13"/>
        <v>8998.6124638460115</v>
      </c>
      <c r="U132" s="1">
        <f t="shared" si="16"/>
        <v>-33.5</v>
      </c>
      <c r="V132" s="9">
        <f t="shared" si="16"/>
        <v>-112852.73000000045</v>
      </c>
      <c r="W132" s="9">
        <f t="shared" si="16"/>
        <v>113865.35745776247</v>
      </c>
      <c r="X132" s="9">
        <f t="shared" si="16"/>
        <v>1012.6309476802126</v>
      </c>
      <c r="Y132" s="9">
        <f t="shared" si="16"/>
        <v>74217.680000000168</v>
      </c>
      <c r="Z132" s="9">
        <f t="shared" si="16"/>
        <v>16226.459999999963</v>
      </c>
      <c r="AA132" s="9">
        <f t="shared" si="16"/>
        <v>-89431.509052319685</v>
      </c>
      <c r="AB132" s="9">
        <f t="shared" si="16"/>
        <v>0</v>
      </c>
      <c r="AC132" s="18">
        <f t="shared" si="16"/>
        <v>455.38814455641113</v>
      </c>
    </row>
    <row r="133" spans="1:29" x14ac:dyDescent="0.25">
      <c r="A133" s="9" t="s">
        <v>172</v>
      </c>
      <c r="B133" s="9" t="s">
        <v>173</v>
      </c>
      <c r="C133" s="1">
        <v>587.4</v>
      </c>
      <c r="D133" s="9">
        <v>5332986.5200000005</v>
      </c>
      <c r="E133" s="9">
        <v>-588815.00502398692</v>
      </c>
      <c r="F133" s="9">
        <f t="shared" ref="F133:F182" si="17">ROUND(D133+E133,2)</f>
        <v>4744171.51</v>
      </c>
      <c r="G133" s="9">
        <v>2047454.28</v>
      </c>
      <c r="H133" s="9">
        <v>218742.19</v>
      </c>
      <c r="I133" s="9">
        <f t="shared" ref="I133:I182" si="18">ROUND(F133-G133-H133,2)</f>
        <v>2477975.04</v>
      </c>
      <c r="J133" s="9">
        <v>0</v>
      </c>
      <c r="K133" s="18">
        <v>8076.556504135885</v>
      </c>
      <c r="L133" s="1">
        <v>583</v>
      </c>
      <c r="M133" s="9">
        <v>5456249.0800000001</v>
      </c>
      <c r="N133" s="9">
        <v>-514121.27333066822</v>
      </c>
      <c r="O133" s="9">
        <f t="shared" ref="O133:O182" si="19">M133+N133</f>
        <v>4942127.8066693321</v>
      </c>
      <c r="P133" s="9">
        <v>2085058.75</v>
      </c>
      <c r="Q133" s="9">
        <v>225304.46</v>
      </c>
      <c r="R133" s="9">
        <f t="shared" ref="R133:R182" si="20">O133-P133-Q133</f>
        <v>2631764.5966693321</v>
      </c>
      <c r="S133" s="9">
        <v>0</v>
      </c>
      <c r="T133" s="18">
        <f t="shared" ref="T133:T181" si="21">O133/L133</f>
        <v>8477.0631332235535</v>
      </c>
      <c r="U133" s="1">
        <f t="shared" si="16"/>
        <v>-4.3999999999999773</v>
      </c>
      <c r="V133" s="9">
        <f t="shared" si="16"/>
        <v>123262.55999999959</v>
      </c>
      <c r="W133" s="9">
        <f t="shared" si="16"/>
        <v>74693.731693318696</v>
      </c>
      <c r="X133" s="9">
        <f t="shared" si="16"/>
        <v>197956.29666933231</v>
      </c>
      <c r="Y133" s="9">
        <f t="shared" si="16"/>
        <v>37604.469999999972</v>
      </c>
      <c r="Z133" s="9">
        <f t="shared" si="16"/>
        <v>6562.2699999999895</v>
      </c>
      <c r="AA133" s="9">
        <f t="shared" si="16"/>
        <v>153789.55666933209</v>
      </c>
      <c r="AB133" s="9">
        <f t="shared" si="16"/>
        <v>0</v>
      </c>
      <c r="AC133" s="18">
        <f t="shared" si="16"/>
        <v>400.50662908766844</v>
      </c>
    </row>
    <row r="134" spans="1:29" x14ac:dyDescent="0.25">
      <c r="A134" s="9" t="s">
        <v>172</v>
      </c>
      <c r="B134" s="9" t="s">
        <v>174</v>
      </c>
      <c r="C134" s="1">
        <v>311</v>
      </c>
      <c r="D134" s="9">
        <v>3293319.5599999996</v>
      </c>
      <c r="E134" s="9">
        <v>-363615.38998733374</v>
      </c>
      <c r="F134" s="9">
        <f t="shared" si="17"/>
        <v>2929704.17</v>
      </c>
      <c r="G134" s="9">
        <v>842125.6</v>
      </c>
      <c r="H134" s="9">
        <v>85810.72</v>
      </c>
      <c r="I134" s="9">
        <f t="shared" si="18"/>
        <v>2001767.85</v>
      </c>
      <c r="J134" s="9">
        <v>0</v>
      </c>
      <c r="K134" s="18">
        <v>9420.2662261521255</v>
      </c>
      <c r="L134" s="1">
        <v>300.39999999999998</v>
      </c>
      <c r="M134" s="9">
        <v>3316158.23</v>
      </c>
      <c r="N134" s="9">
        <v>-312468.77970123291</v>
      </c>
      <c r="O134" s="9">
        <f t="shared" si="19"/>
        <v>3003689.4502987671</v>
      </c>
      <c r="P134" s="9">
        <v>869337.25</v>
      </c>
      <c r="Q134" s="9">
        <v>88385.04</v>
      </c>
      <c r="R134" s="9">
        <f t="shared" si="20"/>
        <v>2045967.160298767</v>
      </c>
      <c r="S134" s="9">
        <v>0</v>
      </c>
      <c r="T134" s="18">
        <f t="shared" si="21"/>
        <v>9998.9662127122738</v>
      </c>
      <c r="U134" s="1">
        <f t="shared" si="16"/>
        <v>-10.600000000000023</v>
      </c>
      <c r="V134" s="9">
        <f t="shared" si="16"/>
        <v>22838.670000000391</v>
      </c>
      <c r="W134" s="9">
        <f t="shared" si="16"/>
        <v>51146.610286100826</v>
      </c>
      <c r="X134" s="9">
        <f t="shared" si="16"/>
        <v>73985.280298767146</v>
      </c>
      <c r="Y134" s="9">
        <f t="shared" si="16"/>
        <v>27211.650000000023</v>
      </c>
      <c r="Z134" s="9">
        <f t="shared" si="16"/>
        <v>2574.3199999999924</v>
      </c>
      <c r="AA134" s="9">
        <f t="shared" si="16"/>
        <v>44199.310298766941</v>
      </c>
      <c r="AB134" s="9">
        <f t="shared" si="16"/>
        <v>0</v>
      </c>
      <c r="AC134" s="18">
        <f t="shared" si="16"/>
        <v>578.69998656014832</v>
      </c>
    </row>
    <row r="135" spans="1:29" x14ac:dyDescent="0.25">
      <c r="A135" s="9" t="s">
        <v>175</v>
      </c>
      <c r="B135" s="9" t="s">
        <v>176</v>
      </c>
      <c r="C135" s="1">
        <v>1658.4</v>
      </c>
      <c r="D135" s="9">
        <v>18481576.960000001</v>
      </c>
      <c r="E135" s="9">
        <v>-2040550.785144981</v>
      </c>
      <c r="F135" s="9">
        <f t="shared" si="17"/>
        <v>16441026.17</v>
      </c>
      <c r="G135" s="9">
        <v>12815009.34</v>
      </c>
      <c r="H135" s="9">
        <v>452030.46</v>
      </c>
      <c r="I135" s="9">
        <f t="shared" si="18"/>
        <v>3173986.37</v>
      </c>
      <c r="J135" s="9">
        <v>0</v>
      </c>
      <c r="K135" s="18">
        <v>9913.783445482728</v>
      </c>
      <c r="L135" s="1">
        <v>1655.3</v>
      </c>
      <c r="M135" s="9">
        <v>19023213.580000002</v>
      </c>
      <c r="N135" s="9">
        <v>-1792483.9290127973</v>
      </c>
      <c r="O135" s="9">
        <f t="shared" si="19"/>
        <v>17230729.650987204</v>
      </c>
      <c r="P135" s="9">
        <v>12942384.859999999</v>
      </c>
      <c r="Q135" s="9">
        <v>465591.37</v>
      </c>
      <c r="R135" s="9">
        <f t="shared" si="20"/>
        <v>3822753.4209872046</v>
      </c>
      <c r="S135" s="9">
        <v>0</v>
      </c>
      <c r="T135" s="18">
        <f t="shared" si="21"/>
        <v>10409.430103900928</v>
      </c>
      <c r="U135" s="1">
        <f t="shared" si="16"/>
        <v>-3.1000000000001364</v>
      </c>
      <c r="V135" s="9">
        <f t="shared" si="16"/>
        <v>541636.62000000104</v>
      </c>
      <c r="W135" s="9">
        <f t="shared" si="16"/>
        <v>248066.85613218369</v>
      </c>
      <c r="X135" s="9">
        <f t="shared" si="16"/>
        <v>789703.48098720424</v>
      </c>
      <c r="Y135" s="9">
        <f t="shared" si="16"/>
        <v>127375.51999999955</v>
      </c>
      <c r="Z135" s="9">
        <f t="shared" si="16"/>
        <v>13560.909999999974</v>
      </c>
      <c r="AA135" s="9">
        <f t="shared" si="16"/>
        <v>648767.05098720454</v>
      </c>
      <c r="AB135" s="9">
        <f t="shared" si="16"/>
        <v>0</v>
      </c>
      <c r="AC135" s="18">
        <f t="shared" si="16"/>
        <v>495.64665841819988</v>
      </c>
    </row>
    <row r="136" spans="1:29" x14ac:dyDescent="0.25">
      <c r="A136" s="9" t="s">
        <v>177</v>
      </c>
      <c r="B136" s="9" t="s">
        <v>178</v>
      </c>
      <c r="C136" s="1">
        <v>193.4</v>
      </c>
      <c r="D136" s="9">
        <v>2627048.44</v>
      </c>
      <c r="E136" s="9">
        <v>-290052.4002068651</v>
      </c>
      <c r="F136" s="9">
        <f t="shared" si="17"/>
        <v>2336996.04</v>
      </c>
      <c r="G136" s="9">
        <v>419137.23</v>
      </c>
      <c r="H136" s="9">
        <v>56232</v>
      </c>
      <c r="I136" s="9">
        <f t="shared" si="18"/>
        <v>1861626.81</v>
      </c>
      <c r="J136" s="9">
        <v>0</v>
      </c>
      <c r="K136" s="18">
        <v>12083.73807664271</v>
      </c>
      <c r="L136" s="1">
        <v>199.7</v>
      </c>
      <c r="M136" s="9">
        <v>2765883.8400000003</v>
      </c>
      <c r="N136" s="9">
        <v>-260618.54964024448</v>
      </c>
      <c r="O136" s="9">
        <f t="shared" si="19"/>
        <v>2505265.290359756</v>
      </c>
      <c r="P136" s="9">
        <v>429561.67</v>
      </c>
      <c r="Q136" s="9">
        <v>57918.96</v>
      </c>
      <c r="R136" s="9">
        <f t="shared" si="20"/>
        <v>2017784.6603597561</v>
      </c>
      <c r="S136" s="9">
        <v>0</v>
      </c>
      <c r="T136" s="18">
        <f t="shared" si="21"/>
        <v>12545.144168050856</v>
      </c>
      <c r="U136" s="1">
        <f t="shared" si="16"/>
        <v>6.2999999999999829</v>
      </c>
      <c r="V136" s="9">
        <f t="shared" si="16"/>
        <v>138835.40000000037</v>
      </c>
      <c r="W136" s="9">
        <f t="shared" si="16"/>
        <v>29433.850566620618</v>
      </c>
      <c r="X136" s="9">
        <f t="shared" si="16"/>
        <v>168269.25035975594</v>
      </c>
      <c r="Y136" s="9">
        <f t="shared" si="16"/>
        <v>10424.440000000002</v>
      </c>
      <c r="Z136" s="9">
        <f t="shared" si="16"/>
        <v>1686.9599999999991</v>
      </c>
      <c r="AA136" s="9">
        <f t="shared" si="16"/>
        <v>156157.85035975603</v>
      </c>
      <c r="AB136" s="9">
        <f t="shared" si="16"/>
        <v>0</v>
      </c>
      <c r="AC136" s="18">
        <f t="shared" si="16"/>
        <v>461.40609140814558</v>
      </c>
    </row>
    <row r="137" spans="1:29" x14ac:dyDescent="0.25">
      <c r="A137" s="9" t="s">
        <v>177</v>
      </c>
      <c r="B137" s="9" t="s">
        <v>179</v>
      </c>
      <c r="C137" s="1">
        <v>1483.3999999999999</v>
      </c>
      <c r="D137" s="9">
        <v>12804420.27</v>
      </c>
      <c r="E137" s="9">
        <v>-1413735.9540164913</v>
      </c>
      <c r="F137" s="9">
        <f t="shared" si="17"/>
        <v>11390684.32</v>
      </c>
      <c r="G137" s="9">
        <v>1606933</v>
      </c>
      <c r="H137" s="9">
        <v>228844.47</v>
      </c>
      <c r="I137" s="9">
        <f t="shared" si="18"/>
        <v>9554906.8499999996</v>
      </c>
      <c r="J137" s="9">
        <v>0</v>
      </c>
      <c r="K137" s="18">
        <v>7678.7643084270976</v>
      </c>
      <c r="L137" s="1">
        <v>1486.6</v>
      </c>
      <c r="M137" s="9">
        <v>13244089.310000001</v>
      </c>
      <c r="N137" s="9">
        <v>-1247939.3737945503</v>
      </c>
      <c r="O137" s="9">
        <f t="shared" si="19"/>
        <v>11996149.93620545</v>
      </c>
      <c r="P137" s="9">
        <v>1635550.35</v>
      </c>
      <c r="Q137" s="9">
        <v>235709.8</v>
      </c>
      <c r="R137" s="9">
        <f t="shared" si="20"/>
        <v>10124889.78620545</v>
      </c>
      <c r="S137" s="9">
        <v>0</v>
      </c>
      <c r="T137" s="18">
        <f t="shared" si="21"/>
        <v>8069.5210118427631</v>
      </c>
      <c r="U137" s="1">
        <f t="shared" si="16"/>
        <v>3.2000000000000455</v>
      </c>
      <c r="V137" s="9">
        <f t="shared" si="16"/>
        <v>439669.04000000097</v>
      </c>
      <c r="W137" s="9">
        <f t="shared" si="16"/>
        <v>165796.580221941</v>
      </c>
      <c r="X137" s="9">
        <f t="shared" si="16"/>
        <v>605465.61620545015</v>
      </c>
      <c r="Y137" s="9">
        <f t="shared" si="16"/>
        <v>28617.350000000093</v>
      </c>
      <c r="Z137" s="9">
        <f t="shared" si="16"/>
        <v>6865.3299999999872</v>
      </c>
      <c r="AA137" s="9">
        <f t="shared" si="16"/>
        <v>569982.93620545045</v>
      </c>
      <c r="AB137" s="9">
        <f t="shared" si="16"/>
        <v>0</v>
      </c>
      <c r="AC137" s="18">
        <f t="shared" si="16"/>
        <v>390.75670341566547</v>
      </c>
    </row>
    <row r="138" spans="1:29" x14ac:dyDescent="0.25">
      <c r="A138" s="9" t="s">
        <v>177</v>
      </c>
      <c r="B138" s="9" t="s">
        <v>180</v>
      </c>
      <c r="C138" s="1">
        <v>287.8</v>
      </c>
      <c r="D138" s="9">
        <v>3167748.5300000003</v>
      </c>
      <c r="E138" s="9">
        <v>-349751.09342797985</v>
      </c>
      <c r="F138" s="9">
        <f t="shared" si="17"/>
        <v>2817997.44</v>
      </c>
      <c r="G138" s="9">
        <v>622262.91</v>
      </c>
      <c r="H138" s="9">
        <v>85014.42</v>
      </c>
      <c r="I138" s="9">
        <f t="shared" si="18"/>
        <v>2110720.11</v>
      </c>
      <c r="J138" s="9">
        <v>0</v>
      </c>
      <c r="K138" s="18">
        <v>9791.5083921810492</v>
      </c>
      <c r="L138" s="1">
        <v>286.8</v>
      </c>
      <c r="M138" s="9">
        <v>3257630.88</v>
      </c>
      <c r="N138" s="9">
        <v>-306953.97360175225</v>
      </c>
      <c r="O138" s="9">
        <f t="shared" si="19"/>
        <v>2950676.9063982475</v>
      </c>
      <c r="P138" s="9">
        <v>641108.53</v>
      </c>
      <c r="Q138" s="9">
        <v>87564.85</v>
      </c>
      <c r="R138" s="9">
        <f t="shared" si="20"/>
        <v>2222003.5263982476</v>
      </c>
      <c r="S138" s="9">
        <v>0</v>
      </c>
      <c r="T138" s="18">
        <f t="shared" si="21"/>
        <v>10288.273732211463</v>
      </c>
      <c r="U138" s="1">
        <f t="shared" si="16"/>
        <v>-1</v>
      </c>
      <c r="V138" s="9">
        <f t="shared" si="16"/>
        <v>89882.349999999627</v>
      </c>
      <c r="W138" s="9">
        <f t="shared" si="16"/>
        <v>42797.119826227601</v>
      </c>
      <c r="X138" s="9">
        <f t="shared" si="16"/>
        <v>132679.46639824752</v>
      </c>
      <c r="Y138" s="9">
        <f t="shared" si="16"/>
        <v>18845.619999999995</v>
      </c>
      <c r="Z138" s="9">
        <f t="shared" si="16"/>
        <v>2550.4300000000076</v>
      </c>
      <c r="AA138" s="9">
        <f t="shared" si="16"/>
        <v>111283.4163982477</v>
      </c>
      <c r="AB138" s="9">
        <f t="shared" si="16"/>
        <v>0</v>
      </c>
      <c r="AC138" s="18">
        <f t="shared" si="16"/>
        <v>496.76534003041343</v>
      </c>
    </row>
    <row r="139" spans="1:29" x14ac:dyDescent="0.25">
      <c r="A139" s="9" t="s">
        <v>177</v>
      </c>
      <c r="B139" s="9" t="s">
        <v>181</v>
      </c>
      <c r="C139" s="1">
        <v>237.6</v>
      </c>
      <c r="D139" s="9">
        <v>2895255.64</v>
      </c>
      <c r="E139" s="9">
        <v>-319665.15531569847</v>
      </c>
      <c r="F139" s="9">
        <f t="shared" si="17"/>
        <v>2575590.48</v>
      </c>
      <c r="G139" s="9">
        <v>332980.15000000002</v>
      </c>
      <c r="H139" s="9">
        <v>41234.080000000002</v>
      </c>
      <c r="I139" s="9">
        <f t="shared" si="18"/>
        <v>2201376.25</v>
      </c>
      <c r="J139" s="9">
        <v>0</v>
      </c>
      <c r="K139" s="18">
        <v>10840.022209771596</v>
      </c>
      <c r="L139" s="1">
        <v>233.3</v>
      </c>
      <c r="M139" s="9">
        <v>2959100.29</v>
      </c>
      <c r="N139" s="9">
        <v>-278824.5893290395</v>
      </c>
      <c r="O139" s="9">
        <f t="shared" si="19"/>
        <v>2680275.7006709604</v>
      </c>
      <c r="P139" s="9">
        <v>343332.11</v>
      </c>
      <c r="Q139" s="9">
        <v>42471.1</v>
      </c>
      <c r="R139" s="9">
        <f t="shared" si="20"/>
        <v>2294472.4906709604</v>
      </c>
      <c r="S139" s="9">
        <v>0</v>
      </c>
      <c r="T139" s="18">
        <f t="shared" si="21"/>
        <v>11488.537079601201</v>
      </c>
      <c r="U139" s="1">
        <f t="shared" si="16"/>
        <v>-4.2999999999999829</v>
      </c>
      <c r="V139" s="9">
        <f t="shared" si="16"/>
        <v>63844.649999999907</v>
      </c>
      <c r="W139" s="9">
        <f t="shared" si="16"/>
        <v>40840.56598665897</v>
      </c>
      <c r="X139" s="9">
        <f t="shared" si="16"/>
        <v>104685.22067096038</v>
      </c>
      <c r="Y139" s="9">
        <f t="shared" si="16"/>
        <v>10351.959999999963</v>
      </c>
      <c r="Z139" s="9">
        <f t="shared" si="16"/>
        <v>1237.0199999999968</v>
      </c>
      <c r="AA139" s="9">
        <f t="shared" si="16"/>
        <v>93096.240670960397</v>
      </c>
      <c r="AB139" s="9">
        <f t="shared" si="16"/>
        <v>0</v>
      </c>
      <c r="AC139" s="18">
        <f t="shared" si="16"/>
        <v>648.51486982960523</v>
      </c>
    </row>
    <row r="140" spans="1:29" x14ac:dyDescent="0.25">
      <c r="A140" s="9" t="s">
        <v>182</v>
      </c>
      <c r="B140" s="9" t="s">
        <v>183</v>
      </c>
      <c r="C140" s="1">
        <v>16746</v>
      </c>
      <c r="D140" s="9">
        <v>148337156.97</v>
      </c>
      <c r="E140" s="9">
        <v>-16377904.481658895</v>
      </c>
      <c r="F140" s="9">
        <f t="shared" si="17"/>
        <v>131959252.48999999</v>
      </c>
      <c r="G140" s="9">
        <v>27321248.890000001</v>
      </c>
      <c r="H140" s="9">
        <v>2420186.67</v>
      </c>
      <c r="I140" s="9">
        <f t="shared" si="18"/>
        <v>102217816.93000001</v>
      </c>
      <c r="J140" s="9">
        <v>0</v>
      </c>
      <c r="K140" s="18">
        <v>7880.0424349278601</v>
      </c>
      <c r="L140" s="1">
        <v>16545.2</v>
      </c>
      <c r="M140" s="9">
        <v>150991651.33000001</v>
      </c>
      <c r="N140" s="9">
        <v>-14227360.024421738</v>
      </c>
      <c r="O140" s="9">
        <f t="shared" si="19"/>
        <v>136764291.30557826</v>
      </c>
      <c r="P140" s="9">
        <v>27852933.57</v>
      </c>
      <c r="Q140" s="9">
        <v>2492792.27</v>
      </c>
      <c r="R140" s="9">
        <f t="shared" si="20"/>
        <v>106418565.46557827</v>
      </c>
      <c r="S140" s="9">
        <v>0</v>
      </c>
      <c r="T140" s="18">
        <f t="shared" si="21"/>
        <v>8266.100821119011</v>
      </c>
      <c r="U140" s="1">
        <f t="shared" si="16"/>
        <v>-200.79999999999927</v>
      </c>
      <c r="V140" s="9">
        <f t="shared" si="16"/>
        <v>2654494.3600000143</v>
      </c>
      <c r="W140" s="9">
        <f t="shared" si="16"/>
        <v>2150544.4572371561</v>
      </c>
      <c r="X140" s="9">
        <f t="shared" si="16"/>
        <v>4805038.815578267</v>
      </c>
      <c r="Y140" s="9">
        <f t="shared" si="16"/>
        <v>531684.6799999997</v>
      </c>
      <c r="Z140" s="9">
        <f t="shared" si="16"/>
        <v>72605.600000000093</v>
      </c>
      <c r="AA140" s="9">
        <f t="shared" si="16"/>
        <v>4200748.5355782658</v>
      </c>
      <c r="AB140" s="9">
        <f t="shared" si="16"/>
        <v>0</v>
      </c>
      <c r="AC140" s="18">
        <f t="shared" si="16"/>
        <v>386.05838619115093</v>
      </c>
    </row>
    <row r="141" spans="1:29" x14ac:dyDescent="0.25">
      <c r="A141" s="9" t="s">
        <v>182</v>
      </c>
      <c r="B141" s="9" t="s">
        <v>184</v>
      </c>
      <c r="C141" s="1">
        <v>9430.7999999999993</v>
      </c>
      <c r="D141" s="9">
        <v>77152449.596000001</v>
      </c>
      <c r="E141" s="9">
        <v>-8518401.4296892751</v>
      </c>
      <c r="F141" s="9">
        <f t="shared" si="17"/>
        <v>68634048.170000002</v>
      </c>
      <c r="G141" s="9">
        <v>18714238.73</v>
      </c>
      <c r="H141" s="9">
        <v>631163.15</v>
      </c>
      <c r="I141" s="9">
        <f t="shared" si="18"/>
        <v>49288646.289999999</v>
      </c>
      <c r="J141" s="9">
        <v>0</v>
      </c>
      <c r="K141" s="18">
        <v>7277.6451610877239</v>
      </c>
      <c r="L141" s="1">
        <v>9587.9</v>
      </c>
      <c r="M141" s="9">
        <v>80877816.640000001</v>
      </c>
      <c r="N141" s="9">
        <v>-7620804.2311662771</v>
      </c>
      <c r="O141" s="9">
        <f t="shared" si="19"/>
        <v>73257012.408833727</v>
      </c>
      <c r="P141" s="9">
        <v>19205710.870000001</v>
      </c>
      <c r="Q141" s="9">
        <v>650098.04</v>
      </c>
      <c r="R141" s="9">
        <f t="shared" si="20"/>
        <v>53401203.498833723</v>
      </c>
      <c r="S141" s="9">
        <v>0</v>
      </c>
      <c r="T141" s="18">
        <f t="shared" si="21"/>
        <v>7640.5690932147527</v>
      </c>
      <c r="U141" s="1">
        <f t="shared" si="16"/>
        <v>157.10000000000036</v>
      </c>
      <c r="V141" s="9">
        <f t="shared" si="16"/>
        <v>3725367.0439999998</v>
      </c>
      <c r="W141" s="9">
        <f t="shared" si="16"/>
        <v>897597.19852299802</v>
      </c>
      <c r="X141" s="9">
        <f t="shared" si="16"/>
        <v>4622964.2388337255</v>
      </c>
      <c r="Y141" s="9">
        <f t="shared" si="16"/>
        <v>491472.1400000006</v>
      </c>
      <c r="Z141" s="9">
        <f t="shared" si="16"/>
        <v>18934.890000000014</v>
      </c>
      <c r="AA141" s="9">
        <f t="shared" si="16"/>
        <v>4112557.2088337243</v>
      </c>
      <c r="AB141" s="9">
        <f t="shared" si="16"/>
        <v>0</v>
      </c>
      <c r="AC141" s="18">
        <f t="shared" si="16"/>
        <v>362.92393212702882</v>
      </c>
    </row>
    <row r="142" spans="1:29" x14ac:dyDescent="0.25">
      <c r="A142" s="9" t="s">
        <v>185</v>
      </c>
      <c r="B142" s="9" t="s">
        <v>186</v>
      </c>
      <c r="C142" s="1">
        <v>691.2</v>
      </c>
      <c r="D142" s="9">
        <v>6171476.5699999994</v>
      </c>
      <c r="E142" s="9">
        <v>-681392.68568223692</v>
      </c>
      <c r="F142" s="9">
        <f t="shared" si="17"/>
        <v>5490083.8799999999</v>
      </c>
      <c r="G142" s="9">
        <v>3376059.7</v>
      </c>
      <c r="H142" s="9">
        <v>117162.87</v>
      </c>
      <c r="I142" s="9">
        <f t="shared" si="18"/>
        <v>1996861.31</v>
      </c>
      <c r="J142" s="9">
        <v>0</v>
      </c>
      <c r="K142" s="18">
        <v>7942.8259695136867</v>
      </c>
      <c r="L142" s="1">
        <v>695</v>
      </c>
      <c r="M142" s="9">
        <v>6393096.7300000004</v>
      </c>
      <c r="N142" s="9">
        <v>-602396.80834983638</v>
      </c>
      <c r="O142" s="9">
        <f t="shared" si="19"/>
        <v>5790699.9216501638</v>
      </c>
      <c r="P142" s="9">
        <v>3258914.56</v>
      </c>
      <c r="Q142" s="9">
        <v>120677.75999999999</v>
      </c>
      <c r="R142" s="9">
        <f t="shared" si="20"/>
        <v>2411107.601650164</v>
      </c>
      <c r="S142" s="9">
        <v>0</v>
      </c>
      <c r="T142" s="18">
        <f t="shared" si="21"/>
        <v>8331.9423333095874</v>
      </c>
      <c r="U142" s="1">
        <f t="shared" si="16"/>
        <v>3.7999999999999545</v>
      </c>
      <c r="V142" s="9">
        <f t="shared" si="16"/>
        <v>221620.16000000108</v>
      </c>
      <c r="W142" s="9">
        <f t="shared" si="16"/>
        <v>78995.877332400531</v>
      </c>
      <c r="X142" s="9">
        <f t="shared" si="16"/>
        <v>300616.04165016394</v>
      </c>
      <c r="Y142" s="9">
        <f t="shared" si="16"/>
        <v>-117145.14000000013</v>
      </c>
      <c r="Z142" s="9">
        <f t="shared" si="16"/>
        <v>3514.8899999999994</v>
      </c>
      <c r="AA142" s="9">
        <f t="shared" si="16"/>
        <v>414246.29165016394</v>
      </c>
      <c r="AB142" s="9">
        <f t="shared" si="16"/>
        <v>0</v>
      </c>
      <c r="AC142" s="18">
        <f t="shared" si="16"/>
        <v>389.11636379590072</v>
      </c>
    </row>
    <row r="143" spans="1:29" x14ac:dyDescent="0.25">
      <c r="A143" s="9" t="s">
        <v>185</v>
      </c>
      <c r="B143" s="9" t="s">
        <v>187</v>
      </c>
      <c r="C143" s="1">
        <v>487.90000000000003</v>
      </c>
      <c r="D143" s="9">
        <v>4429601.26</v>
      </c>
      <c r="E143" s="9">
        <v>-489072.24467560783</v>
      </c>
      <c r="F143" s="9">
        <f t="shared" si="17"/>
        <v>3940529.02</v>
      </c>
      <c r="G143" s="9">
        <v>502761.83</v>
      </c>
      <c r="H143" s="9">
        <v>42179.21</v>
      </c>
      <c r="I143" s="9">
        <f t="shared" si="18"/>
        <v>3395587.98</v>
      </c>
      <c r="J143" s="9">
        <v>0</v>
      </c>
      <c r="K143" s="18">
        <v>8076.505775137528</v>
      </c>
      <c r="L143" s="1">
        <v>492.6</v>
      </c>
      <c r="M143" s="9">
        <v>4611330.54</v>
      </c>
      <c r="N143" s="9">
        <v>-434507.86322485807</v>
      </c>
      <c r="O143" s="9">
        <f t="shared" si="19"/>
        <v>4176822.6767751421</v>
      </c>
      <c r="P143" s="9">
        <v>462826.92</v>
      </c>
      <c r="Q143" s="9">
        <v>43444.59</v>
      </c>
      <c r="R143" s="9">
        <f t="shared" si="20"/>
        <v>3670551.1667751423</v>
      </c>
      <c r="S143" s="9">
        <v>0</v>
      </c>
      <c r="T143" s="18">
        <f t="shared" si="21"/>
        <v>8479.1365748581848</v>
      </c>
      <c r="U143" s="1">
        <f t="shared" si="16"/>
        <v>4.6999999999999886</v>
      </c>
      <c r="V143" s="9">
        <f t="shared" si="16"/>
        <v>181729.28000000026</v>
      </c>
      <c r="W143" s="9">
        <f t="shared" si="16"/>
        <v>54564.381450749759</v>
      </c>
      <c r="X143" s="9">
        <f t="shared" si="16"/>
        <v>236293.65677514207</v>
      </c>
      <c r="Y143" s="9">
        <f t="shared" si="16"/>
        <v>-39934.910000000033</v>
      </c>
      <c r="Z143" s="9">
        <f t="shared" si="16"/>
        <v>1265.3799999999974</v>
      </c>
      <c r="AA143" s="9">
        <f t="shared" si="16"/>
        <v>274963.18677514233</v>
      </c>
      <c r="AB143" s="9">
        <f t="shared" si="16"/>
        <v>0</v>
      </c>
      <c r="AC143" s="18">
        <f t="shared" si="16"/>
        <v>402.6307997206568</v>
      </c>
    </row>
    <row r="144" spans="1:29" x14ac:dyDescent="0.25">
      <c r="A144" s="9" t="s">
        <v>188</v>
      </c>
      <c r="B144" s="9" t="s">
        <v>189</v>
      </c>
      <c r="C144" s="1">
        <v>438.90000000000003</v>
      </c>
      <c r="D144" s="9">
        <v>4259507.74</v>
      </c>
      <c r="E144" s="9">
        <v>-470292.22030132019</v>
      </c>
      <c r="F144" s="9">
        <f t="shared" si="17"/>
        <v>3789215.52</v>
      </c>
      <c r="G144" s="9">
        <v>1434629.06</v>
      </c>
      <c r="H144" s="9">
        <v>185314.87</v>
      </c>
      <c r="I144" s="9">
        <f t="shared" si="18"/>
        <v>2169271.59</v>
      </c>
      <c r="J144" s="9">
        <v>0</v>
      </c>
      <c r="K144" s="18">
        <v>8633.4329984318574</v>
      </c>
      <c r="L144" s="1">
        <v>433.8</v>
      </c>
      <c r="M144" s="9">
        <v>4375045.66</v>
      </c>
      <c r="N144" s="9">
        <v>-412243.6517504098</v>
      </c>
      <c r="O144" s="9">
        <f t="shared" si="19"/>
        <v>3962802.0082495902</v>
      </c>
      <c r="P144" s="9">
        <v>1423576.28</v>
      </c>
      <c r="Q144" s="9">
        <v>190874.32</v>
      </c>
      <c r="R144" s="9">
        <f t="shared" si="20"/>
        <v>2348351.4082495901</v>
      </c>
      <c r="S144" s="9">
        <v>0</v>
      </c>
      <c r="T144" s="18">
        <f t="shared" si="21"/>
        <v>9135.0899221982254</v>
      </c>
      <c r="U144" s="1">
        <f t="shared" si="16"/>
        <v>-5.1000000000000227</v>
      </c>
      <c r="V144" s="9">
        <f t="shared" si="16"/>
        <v>115537.91999999993</v>
      </c>
      <c r="W144" s="9">
        <f t="shared" si="16"/>
        <v>58048.568550910393</v>
      </c>
      <c r="X144" s="9">
        <f t="shared" si="16"/>
        <v>173586.48824959015</v>
      </c>
      <c r="Y144" s="9">
        <f t="shared" si="16"/>
        <v>-11052.780000000028</v>
      </c>
      <c r="Z144" s="9">
        <f t="shared" si="16"/>
        <v>5559.4500000000116</v>
      </c>
      <c r="AA144" s="9">
        <f t="shared" si="16"/>
        <v>179079.81824959023</v>
      </c>
      <c r="AB144" s="9">
        <f t="shared" si="16"/>
        <v>0</v>
      </c>
      <c r="AC144" s="18">
        <f t="shared" si="16"/>
        <v>501.65692376636798</v>
      </c>
    </row>
    <row r="145" spans="1:29" x14ac:dyDescent="0.25">
      <c r="A145" s="9" t="s">
        <v>188</v>
      </c>
      <c r="B145" s="9" t="s">
        <v>190</v>
      </c>
      <c r="C145" s="1">
        <v>1114</v>
      </c>
      <c r="D145" s="9">
        <v>9685107.9100000001</v>
      </c>
      <c r="E145" s="9">
        <v>-1069332.6977853498</v>
      </c>
      <c r="F145" s="9">
        <f t="shared" si="17"/>
        <v>8615775.2100000009</v>
      </c>
      <c r="G145" s="9">
        <v>1527399.56</v>
      </c>
      <c r="H145" s="9">
        <v>185023.2</v>
      </c>
      <c r="I145" s="9">
        <f t="shared" si="18"/>
        <v>6903352.4500000002</v>
      </c>
      <c r="J145" s="9">
        <v>0</v>
      </c>
      <c r="K145" s="18">
        <v>7734.0854330798547</v>
      </c>
      <c r="L145" s="1">
        <v>1114.2</v>
      </c>
      <c r="M145" s="9">
        <v>10002705.16</v>
      </c>
      <c r="N145" s="9">
        <v>-942516.26679961709</v>
      </c>
      <c r="O145" s="9">
        <f t="shared" si="19"/>
        <v>9060188.8932003826</v>
      </c>
      <c r="P145" s="9">
        <v>1588471.94</v>
      </c>
      <c r="Q145" s="9">
        <v>190573.9</v>
      </c>
      <c r="R145" s="9">
        <f t="shared" si="20"/>
        <v>7281143.0532003827</v>
      </c>
      <c r="S145" s="9">
        <v>0</v>
      </c>
      <c r="T145" s="18">
        <f t="shared" si="21"/>
        <v>8131.564255250747</v>
      </c>
      <c r="U145" s="1">
        <f t="shared" si="16"/>
        <v>0.20000000000004547</v>
      </c>
      <c r="V145" s="9">
        <f t="shared" si="16"/>
        <v>317597.25</v>
      </c>
      <c r="W145" s="9">
        <f t="shared" si="16"/>
        <v>126816.4309857327</v>
      </c>
      <c r="X145" s="9">
        <f t="shared" si="16"/>
        <v>444413.6832003817</v>
      </c>
      <c r="Y145" s="9">
        <f t="shared" si="16"/>
        <v>61072.379999999888</v>
      </c>
      <c r="Z145" s="9">
        <f t="shared" si="16"/>
        <v>5550.6999999999825</v>
      </c>
      <c r="AA145" s="9">
        <f t="shared" si="16"/>
        <v>377790.60320038255</v>
      </c>
      <c r="AB145" s="9">
        <f t="shared" si="16"/>
        <v>0</v>
      </c>
      <c r="AC145" s="18">
        <f t="shared" si="16"/>
        <v>397.47882217089227</v>
      </c>
    </row>
    <row r="146" spans="1:29" x14ac:dyDescent="0.25">
      <c r="A146" s="9" t="s">
        <v>188</v>
      </c>
      <c r="B146" s="9" t="s">
        <v>191</v>
      </c>
      <c r="C146" s="1">
        <v>406.79999999999995</v>
      </c>
      <c r="D146" s="9">
        <v>3989313.31</v>
      </c>
      <c r="E146" s="9">
        <v>-440460.05514184339</v>
      </c>
      <c r="F146" s="9">
        <f t="shared" si="17"/>
        <v>3548853.25</v>
      </c>
      <c r="G146" s="9">
        <v>1107676.3799999999</v>
      </c>
      <c r="H146" s="9">
        <v>117918.6</v>
      </c>
      <c r="I146" s="9">
        <f t="shared" si="18"/>
        <v>2323258.27</v>
      </c>
      <c r="J146" s="9">
        <v>0</v>
      </c>
      <c r="K146" s="18">
        <v>8723.8239696957971</v>
      </c>
      <c r="L146" s="1">
        <v>394</v>
      </c>
      <c r="M146" s="9">
        <v>4054363.96</v>
      </c>
      <c r="N146" s="9">
        <v>-382027.05395208427</v>
      </c>
      <c r="O146" s="9">
        <f t="shared" si="19"/>
        <v>3672336.9060479156</v>
      </c>
      <c r="P146" s="9">
        <v>1189273.56</v>
      </c>
      <c r="Q146" s="9">
        <v>121456.16</v>
      </c>
      <c r="R146" s="9">
        <f t="shared" si="20"/>
        <v>2361607.1860479154</v>
      </c>
      <c r="S146" s="9">
        <v>0</v>
      </c>
      <c r="T146" s="18">
        <f t="shared" si="21"/>
        <v>9320.6520458068917</v>
      </c>
      <c r="U146" s="1">
        <f t="shared" si="16"/>
        <v>-12.799999999999955</v>
      </c>
      <c r="V146" s="9">
        <f t="shared" si="16"/>
        <v>65050.649999999907</v>
      </c>
      <c r="W146" s="9">
        <f t="shared" si="16"/>
        <v>58433.001189759118</v>
      </c>
      <c r="X146" s="9">
        <f t="shared" si="16"/>
        <v>123483.65604791557</v>
      </c>
      <c r="Y146" s="9">
        <f t="shared" si="16"/>
        <v>81597.180000000168</v>
      </c>
      <c r="Z146" s="9">
        <f t="shared" si="16"/>
        <v>3537.5599999999977</v>
      </c>
      <c r="AA146" s="9">
        <f t="shared" si="16"/>
        <v>38348.916047915351</v>
      </c>
      <c r="AB146" s="9">
        <f t="shared" si="16"/>
        <v>0</v>
      </c>
      <c r="AC146" s="18">
        <f t="shared" si="16"/>
        <v>596.82807611109456</v>
      </c>
    </row>
    <row r="147" spans="1:29" x14ac:dyDescent="0.25">
      <c r="A147" s="9" t="s">
        <v>192</v>
      </c>
      <c r="B147" s="9" t="s">
        <v>193</v>
      </c>
      <c r="C147" s="1">
        <v>401.8</v>
      </c>
      <c r="D147" s="9">
        <v>4351949.1899999995</v>
      </c>
      <c r="E147" s="9">
        <v>-480498.68016054633</v>
      </c>
      <c r="F147" s="9">
        <f t="shared" si="17"/>
        <v>3871450.51</v>
      </c>
      <c r="G147" s="9">
        <v>2365375.25</v>
      </c>
      <c r="H147" s="9">
        <v>169389.68</v>
      </c>
      <c r="I147" s="9">
        <f t="shared" si="18"/>
        <v>1336685.58</v>
      </c>
      <c r="J147" s="9">
        <v>0</v>
      </c>
      <c r="K147" s="18">
        <v>9635.2630527480906</v>
      </c>
      <c r="L147" s="1">
        <v>416.7</v>
      </c>
      <c r="M147" s="9">
        <v>4566894.62</v>
      </c>
      <c r="N147" s="9">
        <v>-430320.83813911554</v>
      </c>
      <c r="O147" s="9">
        <f t="shared" si="19"/>
        <v>4136573.7818608847</v>
      </c>
      <c r="P147" s="9">
        <v>2445487.33</v>
      </c>
      <c r="Q147" s="9">
        <v>174471.37</v>
      </c>
      <c r="R147" s="9">
        <f t="shared" si="20"/>
        <v>1516615.0818608846</v>
      </c>
      <c r="S147" s="9">
        <v>0</v>
      </c>
      <c r="T147" s="18">
        <f t="shared" si="21"/>
        <v>9926.9829178326963</v>
      </c>
      <c r="U147" s="1">
        <f t="shared" si="16"/>
        <v>14.899999999999977</v>
      </c>
      <c r="V147" s="9">
        <f t="shared" si="16"/>
        <v>214945.43000000063</v>
      </c>
      <c r="W147" s="9">
        <f t="shared" si="16"/>
        <v>50177.842021430784</v>
      </c>
      <c r="X147" s="9">
        <f t="shared" si="16"/>
        <v>265123.27186088497</v>
      </c>
      <c r="Y147" s="9">
        <f t="shared" si="16"/>
        <v>80112.080000000075</v>
      </c>
      <c r="Z147" s="9">
        <f t="shared" si="16"/>
        <v>5081.6900000000023</v>
      </c>
      <c r="AA147" s="9">
        <f t="shared" si="16"/>
        <v>179929.50186088448</v>
      </c>
      <c r="AB147" s="9">
        <f t="shared" si="16"/>
        <v>0</v>
      </c>
      <c r="AC147" s="18">
        <f t="shared" si="16"/>
        <v>291.71986508460577</v>
      </c>
    </row>
    <row r="148" spans="1:29" x14ac:dyDescent="0.25">
      <c r="A148" s="9" t="s">
        <v>192</v>
      </c>
      <c r="B148" s="9" t="s">
        <v>194</v>
      </c>
      <c r="C148" s="1">
        <v>2712.7</v>
      </c>
      <c r="D148" s="9">
        <v>23305554</v>
      </c>
      <c r="E148" s="9">
        <v>-2573166.0569801694</v>
      </c>
      <c r="F148" s="9">
        <f t="shared" si="17"/>
        <v>20732387.940000001</v>
      </c>
      <c r="G148" s="9">
        <v>8712336.5299999993</v>
      </c>
      <c r="H148" s="9">
        <v>774241.59</v>
      </c>
      <c r="I148" s="9">
        <f t="shared" si="18"/>
        <v>11245809.82</v>
      </c>
      <c r="J148" s="9">
        <v>0</v>
      </c>
      <c r="K148" s="18">
        <v>7642.7095594869152</v>
      </c>
      <c r="L148" s="1">
        <v>2749.2</v>
      </c>
      <c r="M148" s="9">
        <v>24340203.059999999</v>
      </c>
      <c r="N148" s="9">
        <v>-2293483.3081949819</v>
      </c>
      <c r="O148" s="9">
        <f t="shared" si="19"/>
        <v>22046719.751805015</v>
      </c>
      <c r="P148" s="9">
        <v>8645035.2799999993</v>
      </c>
      <c r="Q148" s="9">
        <v>797468.84</v>
      </c>
      <c r="R148" s="9">
        <f t="shared" si="20"/>
        <v>12604215.631805016</v>
      </c>
      <c r="S148" s="9">
        <v>0</v>
      </c>
      <c r="T148" s="18">
        <f t="shared" si="21"/>
        <v>8019.3218942983476</v>
      </c>
      <c r="U148" s="1">
        <f t="shared" si="16"/>
        <v>36.5</v>
      </c>
      <c r="V148" s="9">
        <f t="shared" si="16"/>
        <v>1034649.0599999987</v>
      </c>
      <c r="W148" s="9">
        <f t="shared" si="16"/>
        <v>279682.74878518749</v>
      </c>
      <c r="X148" s="9">
        <f t="shared" si="16"/>
        <v>1314331.8118050136</v>
      </c>
      <c r="Y148" s="9">
        <f t="shared" si="16"/>
        <v>-67301.25</v>
      </c>
      <c r="Z148" s="9">
        <f t="shared" si="16"/>
        <v>23227.25</v>
      </c>
      <c r="AA148" s="9">
        <f t="shared" si="16"/>
        <v>1358405.8118050154</v>
      </c>
      <c r="AB148" s="9">
        <f t="shared" si="16"/>
        <v>0</v>
      </c>
      <c r="AC148" s="18">
        <f t="shared" si="16"/>
        <v>376.61233481143245</v>
      </c>
    </row>
    <row r="149" spans="1:29" x14ac:dyDescent="0.25">
      <c r="A149" s="9" t="s">
        <v>192</v>
      </c>
      <c r="B149" s="9" t="s">
        <v>195</v>
      </c>
      <c r="C149" s="1">
        <v>341.90000000000003</v>
      </c>
      <c r="D149" s="9">
        <v>4043512.6999999997</v>
      </c>
      <c r="E149" s="9">
        <v>-446444.20941927569</v>
      </c>
      <c r="F149" s="9">
        <f t="shared" si="17"/>
        <v>3597068.49</v>
      </c>
      <c r="G149" s="9">
        <v>1826967.2</v>
      </c>
      <c r="H149" s="9">
        <v>149519.19</v>
      </c>
      <c r="I149" s="9">
        <f t="shared" si="18"/>
        <v>1620582.1</v>
      </c>
      <c r="J149" s="9">
        <v>0</v>
      </c>
      <c r="K149" s="18">
        <v>10520.815454775264</v>
      </c>
      <c r="L149" s="1">
        <v>333</v>
      </c>
      <c r="M149" s="9">
        <v>4107226.4299999997</v>
      </c>
      <c r="N149" s="9">
        <v>-387008.08029258344</v>
      </c>
      <c r="O149" s="9">
        <f t="shared" si="19"/>
        <v>3720218.3497074163</v>
      </c>
      <c r="P149" s="9">
        <v>1799328.47</v>
      </c>
      <c r="Q149" s="9">
        <v>154004.76999999999</v>
      </c>
      <c r="R149" s="9">
        <f t="shared" si="20"/>
        <v>1766885.1097074163</v>
      </c>
      <c r="S149" s="9">
        <v>0</v>
      </c>
      <c r="T149" s="18">
        <f t="shared" si="21"/>
        <v>11171.826875998247</v>
      </c>
      <c r="U149" s="1">
        <f t="shared" si="16"/>
        <v>-8.9000000000000341</v>
      </c>
      <c r="V149" s="9">
        <f t="shared" si="16"/>
        <v>63713.729999999981</v>
      </c>
      <c r="W149" s="9">
        <f t="shared" si="16"/>
        <v>59436.129126692249</v>
      </c>
      <c r="X149" s="9">
        <f t="shared" si="16"/>
        <v>123149.85970741604</v>
      </c>
      <c r="Y149" s="9">
        <f t="shared" si="16"/>
        <v>-27638.729999999981</v>
      </c>
      <c r="Z149" s="9">
        <f t="shared" si="16"/>
        <v>4485.5799999999872</v>
      </c>
      <c r="AA149" s="9">
        <f t="shared" si="16"/>
        <v>146303.00970741617</v>
      </c>
      <c r="AB149" s="9">
        <f t="shared" si="16"/>
        <v>0</v>
      </c>
      <c r="AC149" s="18">
        <f t="shared" si="16"/>
        <v>651.0114212229837</v>
      </c>
    </row>
    <row r="150" spans="1:29" x14ac:dyDescent="0.25">
      <c r="A150" s="9" t="s">
        <v>196</v>
      </c>
      <c r="B150" s="9" t="s">
        <v>197</v>
      </c>
      <c r="C150" s="1">
        <v>123.4</v>
      </c>
      <c r="D150" s="9">
        <v>1968692.12</v>
      </c>
      <c r="E150" s="9">
        <v>-217363.28344000451</v>
      </c>
      <c r="F150" s="9">
        <f t="shared" si="17"/>
        <v>1751328.84</v>
      </c>
      <c r="G150" s="9">
        <v>458782.44</v>
      </c>
      <c r="H150" s="9">
        <v>59016.68</v>
      </c>
      <c r="I150" s="9">
        <f t="shared" si="18"/>
        <v>1233529.72</v>
      </c>
      <c r="J150" s="9">
        <v>0</v>
      </c>
      <c r="K150" s="18">
        <v>14192.285375989723</v>
      </c>
      <c r="L150" s="1">
        <v>122.2</v>
      </c>
      <c r="M150" s="9">
        <v>2016240.24</v>
      </c>
      <c r="N150" s="9">
        <v>-189982.52908375877</v>
      </c>
      <c r="O150" s="9">
        <f t="shared" si="19"/>
        <v>1826257.7109162412</v>
      </c>
      <c r="P150" s="9">
        <v>463392.61</v>
      </c>
      <c r="Q150" s="9">
        <v>60787.18</v>
      </c>
      <c r="R150" s="9">
        <f t="shared" si="20"/>
        <v>1302077.9209162414</v>
      </c>
      <c r="S150" s="9">
        <v>0</v>
      </c>
      <c r="T150" s="18">
        <f t="shared" si="21"/>
        <v>14944.825784911956</v>
      </c>
      <c r="U150" s="1">
        <f t="shared" si="16"/>
        <v>-1.2000000000000028</v>
      </c>
      <c r="V150" s="9">
        <f t="shared" si="16"/>
        <v>47548.119999999879</v>
      </c>
      <c r="W150" s="9">
        <f t="shared" si="16"/>
        <v>27380.754356245743</v>
      </c>
      <c r="X150" s="9">
        <f t="shared" si="16"/>
        <v>74928.870916241081</v>
      </c>
      <c r="Y150" s="9">
        <f t="shared" si="16"/>
        <v>4610.1699999999837</v>
      </c>
      <c r="Z150" s="9">
        <f t="shared" si="16"/>
        <v>1770.5</v>
      </c>
      <c r="AA150" s="9">
        <f t="shared" si="16"/>
        <v>68548.200916241389</v>
      </c>
      <c r="AB150" s="9">
        <f t="shared" si="16"/>
        <v>0</v>
      </c>
      <c r="AC150" s="18">
        <f t="shared" si="16"/>
        <v>752.54040892223384</v>
      </c>
    </row>
    <row r="151" spans="1:29" x14ac:dyDescent="0.25">
      <c r="A151" s="9" t="s">
        <v>196</v>
      </c>
      <c r="B151" s="9" t="s">
        <v>151</v>
      </c>
      <c r="C151" s="1">
        <v>219.9</v>
      </c>
      <c r="D151" s="9">
        <v>3303031.04</v>
      </c>
      <c r="E151" s="9">
        <v>-364687.63442739483</v>
      </c>
      <c r="F151" s="9">
        <f t="shared" si="17"/>
        <v>2938343.41</v>
      </c>
      <c r="G151" s="9">
        <v>532304.6</v>
      </c>
      <c r="H151" s="9">
        <v>87510.5</v>
      </c>
      <c r="I151" s="9">
        <f t="shared" si="18"/>
        <v>2318528.31</v>
      </c>
      <c r="J151" s="9">
        <v>0</v>
      </c>
      <c r="K151" s="18">
        <v>13362.173841939457</v>
      </c>
      <c r="L151" s="1">
        <v>254.8</v>
      </c>
      <c r="M151" s="9">
        <v>3672698.18</v>
      </c>
      <c r="N151" s="9">
        <v>-346064.16187672055</v>
      </c>
      <c r="O151" s="9">
        <f t="shared" si="19"/>
        <v>3326634.0181232798</v>
      </c>
      <c r="P151" s="9">
        <v>547941.43000000005</v>
      </c>
      <c r="Q151" s="9">
        <v>90135.82</v>
      </c>
      <c r="R151" s="9">
        <f t="shared" si="20"/>
        <v>2688556.7681232798</v>
      </c>
      <c r="S151" s="9">
        <v>0</v>
      </c>
      <c r="T151" s="18">
        <f t="shared" si="21"/>
        <v>13055.863493419465</v>
      </c>
      <c r="U151" s="1">
        <f t="shared" si="16"/>
        <v>34.900000000000006</v>
      </c>
      <c r="V151" s="9">
        <f t="shared" si="16"/>
        <v>369667.14000000013</v>
      </c>
      <c r="W151" s="9">
        <f t="shared" si="16"/>
        <v>18623.472550674283</v>
      </c>
      <c r="X151" s="9">
        <f t="shared" si="16"/>
        <v>388290.60812327964</v>
      </c>
      <c r="Y151" s="9">
        <f t="shared" si="16"/>
        <v>15636.830000000075</v>
      </c>
      <c r="Z151" s="9">
        <f t="shared" si="16"/>
        <v>2625.320000000007</v>
      </c>
      <c r="AA151" s="9">
        <f t="shared" si="16"/>
        <v>370028.45812327974</v>
      </c>
      <c r="AB151" s="9">
        <f t="shared" si="16"/>
        <v>0</v>
      </c>
      <c r="AC151" s="18">
        <f t="shared" si="16"/>
        <v>-306.31034851999175</v>
      </c>
    </row>
    <row r="152" spans="1:29" x14ac:dyDescent="0.25">
      <c r="A152" s="9" t="s">
        <v>196</v>
      </c>
      <c r="B152" s="9" t="s">
        <v>198</v>
      </c>
      <c r="C152" s="1">
        <v>648.59999999999991</v>
      </c>
      <c r="D152" s="9">
        <v>6442331.1200000001</v>
      </c>
      <c r="E152" s="9">
        <v>-711297.73468637734</v>
      </c>
      <c r="F152" s="9">
        <f t="shared" si="17"/>
        <v>5731033.3899999997</v>
      </c>
      <c r="G152" s="9">
        <v>873975.04</v>
      </c>
      <c r="H152" s="9">
        <v>125566.99</v>
      </c>
      <c r="I152" s="9">
        <f t="shared" si="18"/>
        <v>4731491.3600000003</v>
      </c>
      <c r="J152" s="9">
        <v>0</v>
      </c>
      <c r="K152" s="18">
        <v>8836.0016931041446</v>
      </c>
      <c r="L152" s="1">
        <v>643.70000000000005</v>
      </c>
      <c r="M152" s="9">
        <v>6590827.6100000003</v>
      </c>
      <c r="N152" s="9">
        <v>-621028.22533829871</v>
      </c>
      <c r="O152" s="9">
        <f t="shared" si="19"/>
        <v>5969799.3846617015</v>
      </c>
      <c r="P152" s="9">
        <v>902913.45</v>
      </c>
      <c r="Q152" s="9">
        <v>129334</v>
      </c>
      <c r="R152" s="9">
        <f t="shared" si="20"/>
        <v>4937551.9346617013</v>
      </c>
      <c r="S152" s="9">
        <v>0</v>
      </c>
      <c r="T152" s="18">
        <f t="shared" si="21"/>
        <v>9274.1950981228856</v>
      </c>
      <c r="U152" s="1">
        <f t="shared" si="16"/>
        <v>-4.8999999999998636</v>
      </c>
      <c r="V152" s="9">
        <f t="shared" si="16"/>
        <v>148496.49000000022</v>
      </c>
      <c r="W152" s="9">
        <f t="shared" si="16"/>
        <v>90269.509348078631</v>
      </c>
      <c r="X152" s="9">
        <f t="shared" si="16"/>
        <v>238765.99466170184</v>
      </c>
      <c r="Y152" s="9">
        <f t="shared" si="16"/>
        <v>28938.409999999916</v>
      </c>
      <c r="Z152" s="9">
        <f t="shared" si="16"/>
        <v>3767.0099999999948</v>
      </c>
      <c r="AA152" s="9">
        <f t="shared" si="16"/>
        <v>206060.57466170099</v>
      </c>
      <c r="AB152" s="9">
        <f t="shared" si="16"/>
        <v>0</v>
      </c>
      <c r="AC152" s="18">
        <f t="shared" si="16"/>
        <v>438.19340501874103</v>
      </c>
    </row>
    <row r="153" spans="1:29" x14ac:dyDescent="0.25">
      <c r="A153" s="9" t="s">
        <v>199</v>
      </c>
      <c r="B153" s="9" t="s">
        <v>200</v>
      </c>
      <c r="C153" s="1">
        <v>67.400000000000006</v>
      </c>
      <c r="D153" s="9">
        <v>1225148.45</v>
      </c>
      <c r="E153" s="9">
        <v>-135268.63194506624</v>
      </c>
      <c r="F153" s="9">
        <f t="shared" si="17"/>
        <v>1089879.82</v>
      </c>
      <c r="G153" s="9">
        <v>494438.13</v>
      </c>
      <c r="H153" s="9">
        <v>34543.33</v>
      </c>
      <c r="I153" s="9">
        <f t="shared" si="18"/>
        <v>560898.36</v>
      </c>
      <c r="J153" s="9">
        <v>0</v>
      </c>
      <c r="K153" s="18">
        <v>16170.316128074328</v>
      </c>
      <c r="L153" s="1">
        <v>66.5</v>
      </c>
      <c r="M153" s="9">
        <v>1248559.05</v>
      </c>
      <c r="N153" s="9">
        <v>-117646.89610074206</v>
      </c>
      <c r="O153" s="9">
        <f t="shared" si="19"/>
        <v>1130912.153899258</v>
      </c>
      <c r="P153" s="9">
        <v>506301.13</v>
      </c>
      <c r="Q153" s="9">
        <v>35579.629999999997</v>
      </c>
      <c r="R153" s="9">
        <f t="shared" si="20"/>
        <v>589031.39389925799</v>
      </c>
      <c r="S153" s="9">
        <v>0</v>
      </c>
      <c r="T153" s="18">
        <f t="shared" si="21"/>
        <v>17006.197802996361</v>
      </c>
      <c r="U153" s="1">
        <f t="shared" si="16"/>
        <v>-0.90000000000000568</v>
      </c>
      <c r="V153" s="9">
        <f t="shared" si="16"/>
        <v>23410.600000000093</v>
      </c>
      <c r="W153" s="9">
        <f t="shared" si="16"/>
        <v>17621.735844324183</v>
      </c>
      <c r="X153" s="9">
        <f t="shared" si="16"/>
        <v>41032.333899257937</v>
      </c>
      <c r="Y153" s="9">
        <f t="shared" si="16"/>
        <v>11863</v>
      </c>
      <c r="Z153" s="9">
        <f t="shared" si="16"/>
        <v>1036.2999999999956</v>
      </c>
      <c r="AA153" s="9">
        <f t="shared" si="16"/>
        <v>28133.033899258007</v>
      </c>
      <c r="AB153" s="9">
        <f t="shared" si="16"/>
        <v>0</v>
      </c>
      <c r="AC153" s="18">
        <f t="shared" si="16"/>
        <v>835.8816749220332</v>
      </c>
    </row>
    <row r="154" spans="1:29" x14ac:dyDescent="0.25">
      <c r="A154" s="9" t="s">
        <v>201</v>
      </c>
      <c r="B154" s="9" t="s">
        <v>202</v>
      </c>
      <c r="C154" s="1">
        <v>900.2</v>
      </c>
      <c r="D154" s="9">
        <v>10332738.220000001</v>
      </c>
      <c r="E154" s="9">
        <v>-1140837.5558618216</v>
      </c>
      <c r="F154" s="9">
        <f t="shared" si="17"/>
        <v>9191900.6600000001</v>
      </c>
      <c r="G154" s="9">
        <v>4747537.32</v>
      </c>
      <c r="H154" s="9">
        <v>192516.95</v>
      </c>
      <c r="I154" s="9">
        <f t="shared" si="18"/>
        <v>4251846.3899999997</v>
      </c>
      <c r="J154" s="9">
        <v>0</v>
      </c>
      <c r="K154" s="18">
        <v>10210.949071585037</v>
      </c>
      <c r="L154" s="1">
        <v>900.1</v>
      </c>
      <c r="M154" s="9">
        <v>10651192.940000001</v>
      </c>
      <c r="N154" s="9">
        <v>-1003620.7652022045</v>
      </c>
      <c r="O154" s="9">
        <f t="shared" si="19"/>
        <v>9647572.1747977976</v>
      </c>
      <c r="P154" s="9">
        <v>4657440.45</v>
      </c>
      <c r="Q154" s="9">
        <v>198292.46</v>
      </c>
      <c r="R154" s="9">
        <f t="shared" si="20"/>
        <v>4791839.2647977974</v>
      </c>
      <c r="S154" s="9">
        <v>0</v>
      </c>
      <c r="T154" s="18">
        <f t="shared" si="21"/>
        <v>10718.333712696141</v>
      </c>
      <c r="U154" s="1">
        <f t="shared" si="16"/>
        <v>-0.10000000000002274</v>
      </c>
      <c r="V154" s="9">
        <f t="shared" si="16"/>
        <v>318454.72000000067</v>
      </c>
      <c r="W154" s="9">
        <f t="shared" si="16"/>
        <v>137216.79065961717</v>
      </c>
      <c r="X154" s="9">
        <f t="shared" ref="X154:AC181" si="22">O154-F154</f>
        <v>455671.51479779743</v>
      </c>
      <c r="Y154" s="9">
        <f t="shared" si="22"/>
        <v>-90096.870000000112</v>
      </c>
      <c r="Z154" s="9">
        <f t="shared" si="22"/>
        <v>5775.5099999999802</v>
      </c>
      <c r="AA154" s="9">
        <f t="shared" si="22"/>
        <v>539992.87479779776</v>
      </c>
      <c r="AB154" s="9">
        <f t="shared" si="22"/>
        <v>0</v>
      </c>
      <c r="AC154" s="18">
        <f t="shared" si="22"/>
        <v>507.38464111110443</v>
      </c>
    </row>
    <row r="155" spans="1:29" x14ac:dyDescent="0.25">
      <c r="A155" s="9" t="s">
        <v>201</v>
      </c>
      <c r="B155" s="9" t="s">
        <v>203</v>
      </c>
      <c r="C155" s="1">
        <v>244.6</v>
      </c>
      <c r="D155" s="9">
        <v>3279227.01</v>
      </c>
      <c r="E155" s="9">
        <v>-362059.43163868022</v>
      </c>
      <c r="F155" s="9">
        <f t="shared" si="17"/>
        <v>2917167.58</v>
      </c>
      <c r="G155" s="9">
        <v>170560.71</v>
      </c>
      <c r="H155" s="9">
        <v>9943.16</v>
      </c>
      <c r="I155" s="9">
        <f t="shared" si="18"/>
        <v>2736663.71</v>
      </c>
      <c r="J155" s="9">
        <v>0</v>
      </c>
      <c r="K155" s="18">
        <v>11926.272324448571</v>
      </c>
      <c r="L155" s="1">
        <v>238.2</v>
      </c>
      <c r="M155" s="9">
        <v>3342138.65</v>
      </c>
      <c r="N155" s="9">
        <v>-314916.81431552983</v>
      </c>
      <c r="O155" s="9">
        <f t="shared" si="19"/>
        <v>3027221.8356844699</v>
      </c>
      <c r="P155" s="9">
        <v>166859.42000000001</v>
      </c>
      <c r="Q155" s="9">
        <v>10241.450000000001</v>
      </c>
      <c r="R155" s="9">
        <f t="shared" si="20"/>
        <v>2850120.9656844698</v>
      </c>
      <c r="S155" s="9">
        <v>0</v>
      </c>
      <c r="T155" s="18">
        <f t="shared" si="21"/>
        <v>12708.739864334468</v>
      </c>
      <c r="U155" s="1">
        <f t="shared" ref="U155:W181" si="23">L155-C155</f>
        <v>-6.4000000000000057</v>
      </c>
      <c r="V155" s="9">
        <f t="shared" si="23"/>
        <v>62911.64000000013</v>
      </c>
      <c r="W155" s="9">
        <f t="shared" si="23"/>
        <v>47142.617323150393</v>
      </c>
      <c r="X155" s="9">
        <f t="shared" si="22"/>
        <v>110054.25568446983</v>
      </c>
      <c r="Y155" s="9">
        <f t="shared" si="22"/>
        <v>-3701.289999999979</v>
      </c>
      <c r="Z155" s="9">
        <f t="shared" si="22"/>
        <v>298.29000000000087</v>
      </c>
      <c r="AA155" s="9">
        <f t="shared" si="22"/>
        <v>113457.25568446983</v>
      </c>
      <c r="AB155" s="9">
        <f t="shared" si="22"/>
        <v>0</v>
      </c>
      <c r="AC155" s="18">
        <f t="shared" si="22"/>
        <v>782.46753988589626</v>
      </c>
    </row>
    <row r="156" spans="1:29" x14ac:dyDescent="0.25">
      <c r="A156" s="9" t="s">
        <v>204</v>
      </c>
      <c r="B156" s="9" t="s">
        <v>205</v>
      </c>
      <c r="C156" s="1">
        <v>498.4</v>
      </c>
      <c r="D156" s="9">
        <v>4345456.21</v>
      </c>
      <c r="E156" s="9">
        <v>-479781.79028336727</v>
      </c>
      <c r="F156" s="9">
        <f t="shared" si="17"/>
        <v>3865674.42</v>
      </c>
      <c r="G156" s="9">
        <v>905460.63</v>
      </c>
      <c r="H156" s="9">
        <v>96188.23</v>
      </c>
      <c r="I156" s="9">
        <f t="shared" si="18"/>
        <v>2864025.56</v>
      </c>
      <c r="J156" s="9">
        <v>0</v>
      </c>
      <c r="K156" s="18">
        <v>7756.1649421742677</v>
      </c>
      <c r="L156" s="1">
        <v>501.9</v>
      </c>
      <c r="M156" s="9">
        <v>4511801.33</v>
      </c>
      <c r="N156" s="9">
        <v>-425129.61024766898</v>
      </c>
      <c r="O156" s="9">
        <f t="shared" si="19"/>
        <v>4086671.7197523313</v>
      </c>
      <c r="P156" s="9">
        <v>920583.97</v>
      </c>
      <c r="Q156" s="9">
        <v>99073.88</v>
      </c>
      <c r="R156" s="9">
        <f t="shared" si="20"/>
        <v>3067013.8697523316</v>
      </c>
      <c r="S156" s="9">
        <v>0</v>
      </c>
      <c r="T156" s="18">
        <f t="shared" si="21"/>
        <v>8142.4023107239118</v>
      </c>
      <c r="U156" s="1">
        <f t="shared" si="23"/>
        <v>3.5</v>
      </c>
      <c r="V156" s="9">
        <f t="shared" si="23"/>
        <v>166345.12000000011</v>
      </c>
      <c r="W156" s="9">
        <f t="shared" si="23"/>
        <v>54652.180035698286</v>
      </c>
      <c r="X156" s="9">
        <f t="shared" si="22"/>
        <v>220997.29975233134</v>
      </c>
      <c r="Y156" s="9">
        <f t="shared" si="22"/>
        <v>15123.339999999967</v>
      </c>
      <c r="Z156" s="9">
        <f t="shared" si="22"/>
        <v>2885.6500000000087</v>
      </c>
      <c r="AA156" s="9">
        <f t="shared" si="22"/>
        <v>202988.30975233158</v>
      </c>
      <c r="AB156" s="9">
        <f t="shared" si="22"/>
        <v>0</v>
      </c>
      <c r="AC156" s="18">
        <f t="shared" si="22"/>
        <v>386.23736854964409</v>
      </c>
    </row>
    <row r="157" spans="1:29" x14ac:dyDescent="0.25">
      <c r="A157" s="9" t="s">
        <v>204</v>
      </c>
      <c r="B157" s="9" t="s">
        <v>206</v>
      </c>
      <c r="C157" s="1">
        <v>127.7</v>
      </c>
      <c r="D157" s="9">
        <v>1984011.72</v>
      </c>
      <c r="E157" s="9">
        <v>-219054.72037072555</v>
      </c>
      <c r="F157" s="9">
        <f t="shared" si="17"/>
        <v>1764957</v>
      </c>
      <c r="G157" s="9">
        <v>615045.15</v>
      </c>
      <c r="H157" s="9">
        <v>73008.179999999993</v>
      </c>
      <c r="I157" s="9">
        <f t="shared" si="18"/>
        <v>1076903.67</v>
      </c>
      <c r="J157" s="9">
        <v>0</v>
      </c>
      <c r="K157" s="18">
        <v>13821.113328711346</v>
      </c>
      <c r="L157" s="1">
        <v>125.1</v>
      </c>
      <c r="M157" s="9">
        <v>2012103.8699999999</v>
      </c>
      <c r="N157" s="9">
        <v>-189592.77491744663</v>
      </c>
      <c r="O157" s="9">
        <f t="shared" si="19"/>
        <v>1822511.0950825533</v>
      </c>
      <c r="P157" s="9">
        <v>626453.13</v>
      </c>
      <c r="Q157" s="9">
        <v>75198.429999999993</v>
      </c>
      <c r="R157" s="9">
        <f t="shared" si="20"/>
        <v>1120859.5350825533</v>
      </c>
      <c r="S157" s="9">
        <v>0</v>
      </c>
      <c r="T157" s="18">
        <f t="shared" si="21"/>
        <v>14568.434013449667</v>
      </c>
      <c r="U157" s="1">
        <f t="shared" si="23"/>
        <v>-2.6000000000000085</v>
      </c>
      <c r="V157" s="9">
        <f t="shared" si="23"/>
        <v>28092.149999999907</v>
      </c>
      <c r="W157" s="9">
        <f t="shared" si="23"/>
        <v>29461.945453278924</v>
      </c>
      <c r="X157" s="9">
        <f t="shared" si="22"/>
        <v>57554.095082553336</v>
      </c>
      <c r="Y157" s="9">
        <f t="shared" si="22"/>
        <v>11407.979999999981</v>
      </c>
      <c r="Z157" s="9">
        <f t="shared" si="22"/>
        <v>2190.25</v>
      </c>
      <c r="AA157" s="9">
        <f t="shared" si="22"/>
        <v>43955.865082553355</v>
      </c>
      <c r="AB157" s="9">
        <f t="shared" si="22"/>
        <v>0</v>
      </c>
      <c r="AC157" s="18">
        <f t="shared" si="22"/>
        <v>747.32068473832078</v>
      </c>
    </row>
    <row r="158" spans="1:29" x14ac:dyDescent="0.25">
      <c r="A158" s="9" t="s">
        <v>207</v>
      </c>
      <c r="B158" s="9" t="s">
        <v>207</v>
      </c>
      <c r="C158" s="1">
        <v>3394.8</v>
      </c>
      <c r="D158" s="9">
        <v>30229008.579999998</v>
      </c>
      <c r="E158" s="9">
        <v>-3337584.6295787822</v>
      </c>
      <c r="F158" s="9">
        <f t="shared" si="17"/>
        <v>26891423.949999999</v>
      </c>
      <c r="G158" s="9">
        <v>19830394.23</v>
      </c>
      <c r="H158" s="9">
        <v>1222422.31</v>
      </c>
      <c r="I158" s="9">
        <f t="shared" si="18"/>
        <v>5838607.4100000001</v>
      </c>
      <c r="J158" s="9">
        <v>0</v>
      </c>
      <c r="K158" s="18">
        <v>7921.3536413259817</v>
      </c>
      <c r="L158" s="1">
        <v>3390.4</v>
      </c>
      <c r="M158" s="9">
        <v>31127929.699999999</v>
      </c>
      <c r="N158" s="9">
        <v>-2933064.5685096774</v>
      </c>
      <c r="O158" s="9">
        <f t="shared" si="19"/>
        <v>28194865.13149032</v>
      </c>
      <c r="P158" s="9">
        <v>20183510.289999999</v>
      </c>
      <c r="Q158" s="9">
        <v>1259094.98</v>
      </c>
      <c r="R158" s="9">
        <f t="shared" si="20"/>
        <v>6752259.8614903204</v>
      </c>
      <c r="S158" s="9">
        <v>0</v>
      </c>
      <c r="T158" s="18">
        <f t="shared" si="21"/>
        <v>8316.0881109869988</v>
      </c>
      <c r="U158" s="1">
        <f t="shared" si="23"/>
        <v>-4.4000000000000909</v>
      </c>
      <c r="V158" s="9">
        <f t="shared" si="23"/>
        <v>898921.12000000104</v>
      </c>
      <c r="W158" s="9">
        <f t="shared" si="23"/>
        <v>404520.06106910482</v>
      </c>
      <c r="X158" s="9">
        <f t="shared" si="22"/>
        <v>1303441.1814903207</v>
      </c>
      <c r="Y158" s="9">
        <f t="shared" si="22"/>
        <v>353116.05999999866</v>
      </c>
      <c r="Z158" s="9">
        <f t="shared" si="22"/>
        <v>36672.669999999925</v>
      </c>
      <c r="AA158" s="9">
        <f t="shared" si="22"/>
        <v>913652.45149032027</v>
      </c>
      <c r="AB158" s="9">
        <f t="shared" si="22"/>
        <v>0</v>
      </c>
      <c r="AC158" s="18">
        <f t="shared" si="22"/>
        <v>394.7344696610171</v>
      </c>
    </row>
    <row r="159" spans="1:29" x14ac:dyDescent="0.25">
      <c r="A159" s="9" t="s">
        <v>208</v>
      </c>
      <c r="B159" s="9" t="s">
        <v>209</v>
      </c>
      <c r="C159" s="1">
        <v>346.6</v>
      </c>
      <c r="D159" s="9">
        <v>3852502.4899999998</v>
      </c>
      <c r="E159" s="9">
        <v>-233121.00999999989</v>
      </c>
      <c r="F159" s="9">
        <f t="shared" si="17"/>
        <v>3619381.48</v>
      </c>
      <c r="G159" s="9">
        <v>3251018.59</v>
      </c>
      <c r="H159" s="9">
        <v>368362.89</v>
      </c>
      <c r="I159" s="9">
        <f t="shared" si="18"/>
        <v>0</v>
      </c>
      <c r="J159" s="9">
        <v>-136527.44</v>
      </c>
      <c r="K159" s="18">
        <v>10048.626774379687</v>
      </c>
      <c r="L159" s="1">
        <v>346.7</v>
      </c>
      <c r="M159" s="9">
        <v>3972447.96</v>
      </c>
      <c r="N159" s="9">
        <v>-278903.51999999979</v>
      </c>
      <c r="O159" s="9">
        <f t="shared" si="19"/>
        <v>3693544.4400000004</v>
      </c>
      <c r="P159" s="9">
        <v>3314130.66</v>
      </c>
      <c r="Q159" s="9">
        <v>379413.78</v>
      </c>
      <c r="R159" s="9">
        <f t="shared" si="20"/>
        <v>0</v>
      </c>
      <c r="S159" s="9">
        <v>95404.905713405402</v>
      </c>
      <c r="T159" s="18">
        <f t="shared" si="21"/>
        <v>10653.430747043554</v>
      </c>
      <c r="U159" s="1">
        <f t="shared" si="23"/>
        <v>9.9999999999965894E-2</v>
      </c>
      <c r="V159" s="9">
        <f t="shared" si="23"/>
        <v>119945.4700000002</v>
      </c>
      <c r="W159" s="9">
        <f t="shared" si="23"/>
        <v>-45782.509999999893</v>
      </c>
      <c r="X159" s="9">
        <f t="shared" si="22"/>
        <v>74162.960000000428</v>
      </c>
      <c r="Y159" s="9">
        <f t="shared" si="22"/>
        <v>63112.070000000298</v>
      </c>
      <c r="Z159" s="9">
        <f t="shared" si="22"/>
        <v>11050.890000000014</v>
      </c>
      <c r="AA159" s="9">
        <f t="shared" si="22"/>
        <v>0</v>
      </c>
      <c r="AB159" s="9">
        <f t="shared" si="22"/>
        <v>231932.3457134054</v>
      </c>
      <c r="AC159" s="18">
        <f t="shared" si="22"/>
        <v>604.80397266386717</v>
      </c>
    </row>
    <row r="160" spans="1:29" x14ac:dyDescent="0.25">
      <c r="A160" s="9" t="s">
        <v>208</v>
      </c>
      <c r="B160" s="9" t="s">
        <v>210</v>
      </c>
      <c r="C160" s="1">
        <v>2347.7999999999997</v>
      </c>
      <c r="D160" s="9">
        <v>19406246.960000001</v>
      </c>
      <c r="E160" s="9">
        <v>-2142643.5934904874</v>
      </c>
      <c r="F160" s="9">
        <f t="shared" si="17"/>
        <v>17263603.370000001</v>
      </c>
      <c r="G160" s="9">
        <v>5766237.4100000001</v>
      </c>
      <c r="H160" s="9">
        <v>722920.52</v>
      </c>
      <c r="I160" s="9">
        <f t="shared" si="18"/>
        <v>10774445.439999999</v>
      </c>
      <c r="J160" s="9">
        <v>0</v>
      </c>
      <c r="K160" s="18">
        <v>7353.0945020671061</v>
      </c>
      <c r="L160" s="1">
        <v>2343</v>
      </c>
      <c r="M160" s="9">
        <v>19970141.449999999</v>
      </c>
      <c r="N160" s="9">
        <v>-1881709.2842226983</v>
      </c>
      <c r="O160" s="9">
        <f t="shared" si="19"/>
        <v>18088432.1657773</v>
      </c>
      <c r="P160" s="9">
        <v>5826895.3099999996</v>
      </c>
      <c r="Q160" s="9">
        <v>744608.14</v>
      </c>
      <c r="R160" s="9">
        <f t="shared" si="20"/>
        <v>11516928.7157773</v>
      </c>
      <c r="S160" s="9">
        <v>0</v>
      </c>
      <c r="T160" s="18">
        <f t="shared" si="21"/>
        <v>7720.2015218853176</v>
      </c>
      <c r="U160" s="1">
        <f t="shared" si="23"/>
        <v>-4.7999999999997272</v>
      </c>
      <c r="V160" s="9">
        <f t="shared" si="23"/>
        <v>563894.48999999836</v>
      </c>
      <c r="W160" s="9">
        <f t="shared" si="23"/>
        <v>260934.30926778913</v>
      </c>
      <c r="X160" s="9">
        <f t="shared" si="22"/>
        <v>824828.79577729851</v>
      </c>
      <c r="Y160" s="9">
        <f t="shared" si="22"/>
        <v>60657.899999999441</v>
      </c>
      <c r="Z160" s="9">
        <f t="shared" si="22"/>
        <v>21687.619999999995</v>
      </c>
      <c r="AA160" s="9">
        <f t="shared" si="22"/>
        <v>742483.27577730082</v>
      </c>
      <c r="AB160" s="9">
        <f t="shared" si="22"/>
        <v>0</v>
      </c>
      <c r="AC160" s="18">
        <f t="shared" si="22"/>
        <v>367.10701981821148</v>
      </c>
    </row>
    <row r="161" spans="1:29" x14ac:dyDescent="0.25">
      <c r="A161" s="9" t="s">
        <v>211</v>
      </c>
      <c r="B161" s="9" t="s">
        <v>212</v>
      </c>
      <c r="C161" s="1">
        <v>354.9</v>
      </c>
      <c r="D161" s="9">
        <v>3876684.4099999997</v>
      </c>
      <c r="E161" s="9">
        <v>-428024.69906684879</v>
      </c>
      <c r="F161" s="9">
        <f t="shared" si="17"/>
        <v>3448659.71</v>
      </c>
      <c r="G161" s="9">
        <v>933208.7</v>
      </c>
      <c r="H161" s="9">
        <v>123007.82</v>
      </c>
      <c r="I161" s="9">
        <f t="shared" si="18"/>
        <v>2392443.19</v>
      </c>
      <c r="J161" s="9">
        <v>0</v>
      </c>
      <c r="K161" s="18">
        <v>9717.2671003831565</v>
      </c>
      <c r="L161" s="1">
        <v>351.3</v>
      </c>
      <c r="M161" s="9">
        <v>3971192.69</v>
      </c>
      <c r="N161" s="9">
        <v>-374190.14647041028</v>
      </c>
      <c r="O161" s="9">
        <f t="shared" si="19"/>
        <v>3597002.5435295897</v>
      </c>
      <c r="P161" s="9">
        <v>929356.69</v>
      </c>
      <c r="Q161" s="9">
        <v>126698.05</v>
      </c>
      <c r="R161" s="9">
        <f t="shared" si="20"/>
        <v>2540947.8035295899</v>
      </c>
      <c r="S161" s="9">
        <v>0</v>
      </c>
      <c r="T161" s="18">
        <f t="shared" si="21"/>
        <v>10239.119110531141</v>
      </c>
      <c r="U161" s="1">
        <f t="shared" si="23"/>
        <v>-3.5999999999999659</v>
      </c>
      <c r="V161" s="9">
        <f t="shared" si="23"/>
        <v>94508.280000000261</v>
      </c>
      <c r="W161" s="9">
        <f t="shared" si="23"/>
        <v>53834.552596438501</v>
      </c>
      <c r="X161" s="9">
        <f t="shared" si="22"/>
        <v>148342.8335295897</v>
      </c>
      <c r="Y161" s="9">
        <f t="shared" si="22"/>
        <v>-3852.0100000000093</v>
      </c>
      <c r="Z161" s="9">
        <f t="shared" si="22"/>
        <v>3690.2299999999959</v>
      </c>
      <c r="AA161" s="9">
        <f t="shared" si="22"/>
        <v>148504.61352958996</v>
      </c>
      <c r="AB161" s="9">
        <f t="shared" si="22"/>
        <v>0</v>
      </c>
      <c r="AC161" s="18">
        <f t="shared" si="22"/>
        <v>521.8520101479844</v>
      </c>
    </row>
    <row r="162" spans="1:29" x14ac:dyDescent="0.25">
      <c r="A162" s="9" t="s">
        <v>211</v>
      </c>
      <c r="B162" s="9" t="s">
        <v>213</v>
      </c>
      <c r="C162" s="1">
        <v>100.7</v>
      </c>
      <c r="D162" s="9">
        <v>1669119.06</v>
      </c>
      <c r="E162" s="9">
        <v>-184287.42394412283</v>
      </c>
      <c r="F162" s="9">
        <f t="shared" si="17"/>
        <v>1484831.64</v>
      </c>
      <c r="G162" s="9">
        <v>482455.71</v>
      </c>
      <c r="H162" s="9">
        <v>53499.24</v>
      </c>
      <c r="I162" s="9">
        <f t="shared" si="18"/>
        <v>948876.69</v>
      </c>
      <c r="J162" s="9">
        <v>0</v>
      </c>
      <c r="K162" s="18">
        <v>14745.093742285901</v>
      </c>
      <c r="L162" s="1">
        <v>97.1</v>
      </c>
      <c r="M162" s="9">
        <v>1673923.14</v>
      </c>
      <c r="N162" s="9">
        <v>-157727.31112093409</v>
      </c>
      <c r="O162" s="9">
        <f t="shared" si="19"/>
        <v>1516195.8288790658</v>
      </c>
      <c r="P162" s="9">
        <v>502855.2</v>
      </c>
      <c r="Q162" s="9">
        <v>55104.22</v>
      </c>
      <c r="R162" s="9">
        <f t="shared" si="20"/>
        <v>958236.40887906589</v>
      </c>
      <c r="S162" s="9">
        <v>0</v>
      </c>
      <c r="T162" s="18">
        <f t="shared" si="21"/>
        <v>15614.787115129411</v>
      </c>
      <c r="U162" s="1">
        <f t="shared" si="23"/>
        <v>-3.6000000000000085</v>
      </c>
      <c r="V162" s="9">
        <f t="shared" si="23"/>
        <v>4804.0799999998417</v>
      </c>
      <c r="W162" s="9">
        <f t="shared" si="23"/>
        <v>26560.112823188741</v>
      </c>
      <c r="X162" s="9">
        <f t="shared" si="22"/>
        <v>31364.188879065914</v>
      </c>
      <c r="Y162" s="9">
        <f t="shared" si="22"/>
        <v>20399.489999999991</v>
      </c>
      <c r="Z162" s="9">
        <f t="shared" si="22"/>
        <v>1604.9800000000032</v>
      </c>
      <c r="AA162" s="9">
        <f t="shared" si="22"/>
        <v>9359.718879065942</v>
      </c>
      <c r="AB162" s="9">
        <f t="shared" si="22"/>
        <v>0</v>
      </c>
      <c r="AC162" s="18">
        <f t="shared" si="22"/>
        <v>869.69337284351059</v>
      </c>
    </row>
    <row r="163" spans="1:29" x14ac:dyDescent="0.25">
      <c r="A163" s="9" t="s">
        <v>211</v>
      </c>
      <c r="B163" s="9" t="s">
        <v>214</v>
      </c>
      <c r="C163" s="1">
        <v>231.20000000000002</v>
      </c>
      <c r="D163" s="9">
        <v>3015930.52</v>
      </c>
      <c r="E163" s="9">
        <v>-332988.86798719963</v>
      </c>
      <c r="F163" s="9">
        <f t="shared" si="17"/>
        <v>2682941.65</v>
      </c>
      <c r="G163" s="9">
        <v>474108.77</v>
      </c>
      <c r="H163" s="9">
        <v>57347.85</v>
      </c>
      <c r="I163" s="9">
        <f t="shared" si="18"/>
        <v>2151485.0299999998</v>
      </c>
      <c r="J163" s="9">
        <v>0</v>
      </c>
      <c r="K163" s="18">
        <v>11604.413469011361</v>
      </c>
      <c r="L163" s="1">
        <v>228.7</v>
      </c>
      <c r="M163" s="9">
        <v>3088797.3499999996</v>
      </c>
      <c r="N163" s="9">
        <v>-291045.44227339292</v>
      </c>
      <c r="O163" s="9">
        <f t="shared" si="19"/>
        <v>2797751.9077266068</v>
      </c>
      <c r="P163" s="9">
        <v>480947</v>
      </c>
      <c r="Q163" s="9">
        <v>59068.29</v>
      </c>
      <c r="R163" s="9">
        <f t="shared" si="20"/>
        <v>2257736.6177266068</v>
      </c>
      <c r="S163" s="9">
        <v>0</v>
      </c>
      <c r="T163" s="18">
        <f t="shared" si="21"/>
        <v>12233.283374405803</v>
      </c>
      <c r="U163" s="1">
        <f t="shared" si="23"/>
        <v>-2.5000000000000284</v>
      </c>
      <c r="V163" s="9">
        <f t="shared" si="23"/>
        <v>72866.829999999609</v>
      </c>
      <c r="W163" s="9">
        <f t="shared" si="23"/>
        <v>41943.425713806704</v>
      </c>
      <c r="X163" s="9">
        <f t="shared" si="22"/>
        <v>114810.25772660691</v>
      </c>
      <c r="Y163" s="9">
        <f t="shared" si="22"/>
        <v>6838.2299999999814</v>
      </c>
      <c r="Z163" s="9">
        <f t="shared" si="22"/>
        <v>1720.4400000000023</v>
      </c>
      <c r="AA163" s="9">
        <f t="shared" si="22"/>
        <v>106251.58772660699</v>
      </c>
      <c r="AB163" s="9">
        <f t="shared" si="22"/>
        <v>0</v>
      </c>
      <c r="AC163" s="18">
        <f t="shared" si="22"/>
        <v>628.86990539444196</v>
      </c>
    </row>
    <row r="164" spans="1:29" x14ac:dyDescent="0.25">
      <c r="A164" s="9" t="s">
        <v>211</v>
      </c>
      <c r="B164" s="9" t="s">
        <v>215</v>
      </c>
      <c r="C164" s="1">
        <v>117.1</v>
      </c>
      <c r="D164" s="9">
        <v>1886270.1199999999</v>
      </c>
      <c r="E164" s="9">
        <v>-208263.07098642286</v>
      </c>
      <c r="F164" s="9">
        <f t="shared" si="17"/>
        <v>1678007.05</v>
      </c>
      <c r="G164" s="9">
        <v>304157.7</v>
      </c>
      <c r="H164" s="9">
        <v>25796.01</v>
      </c>
      <c r="I164" s="9">
        <f t="shared" si="18"/>
        <v>1348053.34</v>
      </c>
      <c r="J164" s="9">
        <v>0</v>
      </c>
      <c r="K164" s="18">
        <v>14329.68627010952</v>
      </c>
      <c r="L164" s="1">
        <v>113.9</v>
      </c>
      <c r="M164" s="9">
        <v>1899879.29</v>
      </c>
      <c r="N164" s="9">
        <v>-179018.2862673428</v>
      </c>
      <c r="O164" s="9">
        <f t="shared" si="19"/>
        <v>1720861.0037326573</v>
      </c>
      <c r="P164" s="9">
        <v>311762.46999999997</v>
      </c>
      <c r="Q164" s="9">
        <v>26569.89</v>
      </c>
      <c r="R164" s="9">
        <f t="shared" si="20"/>
        <v>1382528.6437326574</v>
      </c>
      <c r="S164" s="9">
        <v>0</v>
      </c>
      <c r="T164" s="18">
        <f t="shared" si="21"/>
        <v>15108.525054720432</v>
      </c>
      <c r="U164" s="1">
        <f t="shared" si="23"/>
        <v>-3.1999999999999886</v>
      </c>
      <c r="V164" s="9">
        <f t="shared" si="23"/>
        <v>13609.170000000158</v>
      </c>
      <c r="W164" s="9">
        <f t="shared" si="23"/>
        <v>29244.784719080053</v>
      </c>
      <c r="X164" s="9">
        <f t="shared" si="22"/>
        <v>42853.953732657246</v>
      </c>
      <c r="Y164" s="9">
        <f t="shared" si="22"/>
        <v>7604.7699999999604</v>
      </c>
      <c r="Z164" s="9">
        <f t="shared" si="22"/>
        <v>773.88000000000102</v>
      </c>
      <c r="AA164" s="9">
        <f t="shared" si="22"/>
        <v>34475.303732657339</v>
      </c>
      <c r="AB164" s="9">
        <f t="shared" si="22"/>
        <v>0</v>
      </c>
      <c r="AC164" s="18">
        <f t="shared" si="22"/>
        <v>778.83878461091263</v>
      </c>
    </row>
    <row r="165" spans="1:29" x14ac:dyDescent="0.25">
      <c r="A165" s="9" t="s">
        <v>211</v>
      </c>
      <c r="B165" s="9" t="s">
        <v>216</v>
      </c>
      <c r="C165" s="1">
        <v>94.3</v>
      </c>
      <c r="D165" s="9">
        <v>1593746.2300000002</v>
      </c>
      <c r="E165" s="9">
        <v>-175965.51030179806</v>
      </c>
      <c r="F165" s="9">
        <f t="shared" si="17"/>
        <v>1417780.72</v>
      </c>
      <c r="G165" s="9">
        <v>774424.73</v>
      </c>
      <c r="H165" s="9">
        <v>76443.600000000006</v>
      </c>
      <c r="I165" s="9">
        <f t="shared" si="18"/>
        <v>566912.39</v>
      </c>
      <c r="J165" s="9">
        <v>0</v>
      </c>
      <c r="K165" s="18">
        <v>15034.783191191318</v>
      </c>
      <c r="L165" s="1">
        <v>92.9</v>
      </c>
      <c r="M165" s="9">
        <v>1618993.29</v>
      </c>
      <c r="N165" s="9">
        <v>-152551.48354931915</v>
      </c>
      <c r="O165" s="9">
        <f t="shared" si="19"/>
        <v>1466441.8064506808</v>
      </c>
      <c r="P165" s="9">
        <v>796343.51</v>
      </c>
      <c r="Q165" s="9">
        <v>78736.91</v>
      </c>
      <c r="R165" s="9">
        <f t="shared" si="20"/>
        <v>591361.38645068079</v>
      </c>
      <c r="S165" s="9">
        <v>0</v>
      </c>
      <c r="T165" s="18">
        <f t="shared" si="21"/>
        <v>15785.164762655337</v>
      </c>
      <c r="U165" s="1">
        <f t="shared" si="23"/>
        <v>-1.3999999999999915</v>
      </c>
      <c r="V165" s="9">
        <f t="shared" si="23"/>
        <v>25247.059999999823</v>
      </c>
      <c r="W165" s="9">
        <f t="shared" si="23"/>
        <v>23414.026752478909</v>
      </c>
      <c r="X165" s="9">
        <f t="shared" si="22"/>
        <v>48661.086450680858</v>
      </c>
      <c r="Y165" s="9">
        <f t="shared" si="22"/>
        <v>21918.780000000028</v>
      </c>
      <c r="Z165" s="9">
        <f t="shared" si="22"/>
        <v>2293.3099999999977</v>
      </c>
      <c r="AA165" s="9">
        <f t="shared" si="22"/>
        <v>24448.996450680774</v>
      </c>
      <c r="AB165" s="9">
        <f t="shared" si="22"/>
        <v>0</v>
      </c>
      <c r="AC165" s="18">
        <f t="shared" si="22"/>
        <v>750.38157146401863</v>
      </c>
    </row>
    <row r="166" spans="1:29" x14ac:dyDescent="0.25">
      <c r="A166" s="9" t="s">
        <v>217</v>
      </c>
      <c r="B166" s="9" t="s">
        <v>218</v>
      </c>
      <c r="C166" s="1">
        <v>1863.7</v>
      </c>
      <c r="D166" s="9">
        <v>15825542.9</v>
      </c>
      <c r="E166" s="9">
        <v>-1747298.0828331101</v>
      </c>
      <c r="F166" s="9">
        <f t="shared" si="17"/>
        <v>14078244.82</v>
      </c>
      <c r="G166" s="9">
        <v>6590871.96</v>
      </c>
      <c r="H166" s="9">
        <v>384377.48</v>
      </c>
      <c r="I166" s="9">
        <f t="shared" si="18"/>
        <v>7102995.3799999999</v>
      </c>
      <c r="J166" s="9">
        <v>0</v>
      </c>
      <c r="K166" s="18">
        <v>7553.9186651076234</v>
      </c>
      <c r="L166" s="1">
        <v>1864.7</v>
      </c>
      <c r="M166" s="9">
        <v>16329273.649999999</v>
      </c>
      <c r="N166" s="9">
        <v>-1538644.3760926924</v>
      </c>
      <c r="O166" s="9">
        <f t="shared" si="19"/>
        <v>14790629.273907306</v>
      </c>
      <c r="P166" s="9">
        <v>7097444.8300000001</v>
      </c>
      <c r="Q166" s="9">
        <v>395908.8</v>
      </c>
      <c r="R166" s="9">
        <f t="shared" si="20"/>
        <v>7297275.6439073058</v>
      </c>
      <c r="S166" s="9">
        <v>0</v>
      </c>
      <c r="T166" s="18">
        <f t="shared" si="21"/>
        <v>7931.9082286197809</v>
      </c>
      <c r="U166" s="1">
        <f t="shared" si="23"/>
        <v>1</v>
      </c>
      <c r="V166" s="9">
        <f t="shared" si="23"/>
        <v>503730.74999999814</v>
      </c>
      <c r="W166" s="9">
        <f t="shared" si="23"/>
        <v>208653.70674041775</v>
      </c>
      <c r="X166" s="9">
        <f t="shared" si="22"/>
        <v>712384.45390730537</v>
      </c>
      <c r="Y166" s="9">
        <f t="shared" si="22"/>
        <v>506572.87000000011</v>
      </c>
      <c r="Z166" s="9">
        <f t="shared" si="22"/>
        <v>11531.320000000007</v>
      </c>
      <c r="AA166" s="9">
        <f t="shared" si="22"/>
        <v>194280.2639073059</v>
      </c>
      <c r="AB166" s="9">
        <f t="shared" si="22"/>
        <v>0</v>
      </c>
      <c r="AC166" s="18">
        <f t="shared" si="22"/>
        <v>377.98956351215747</v>
      </c>
    </row>
    <row r="167" spans="1:29" x14ac:dyDescent="0.25">
      <c r="A167" s="9" t="s">
        <v>217</v>
      </c>
      <c r="B167" s="9" t="s">
        <v>219</v>
      </c>
      <c r="C167" s="1">
        <v>1902.2</v>
      </c>
      <c r="D167" s="9">
        <v>15765189.949999999</v>
      </c>
      <c r="E167" s="9">
        <v>-1740634.514038366</v>
      </c>
      <c r="F167" s="9">
        <f t="shared" si="17"/>
        <v>14024555.439999999</v>
      </c>
      <c r="G167" s="9">
        <v>7571251.0599999996</v>
      </c>
      <c r="H167" s="9">
        <v>688617.57</v>
      </c>
      <c r="I167" s="9">
        <f t="shared" si="18"/>
        <v>5764686.8099999996</v>
      </c>
      <c r="J167" s="9">
        <v>0</v>
      </c>
      <c r="K167" s="18">
        <v>7372.8045737197408</v>
      </c>
      <c r="L167" s="1">
        <v>1962</v>
      </c>
      <c r="M167" s="9">
        <v>16714371.890000001</v>
      </c>
      <c r="N167" s="9">
        <v>-1574930.6956142713</v>
      </c>
      <c r="O167" s="9">
        <f t="shared" si="19"/>
        <v>15139441.19438573</v>
      </c>
      <c r="P167" s="9">
        <v>7420540.71</v>
      </c>
      <c r="Q167" s="9">
        <v>709276.1</v>
      </c>
      <c r="R167" s="9">
        <f t="shared" si="20"/>
        <v>7009624.3843857301</v>
      </c>
      <c r="S167" s="9">
        <v>0</v>
      </c>
      <c r="T167" s="18">
        <f t="shared" si="21"/>
        <v>7716.3308839886495</v>
      </c>
      <c r="U167" s="1">
        <f t="shared" si="23"/>
        <v>59.799999999999955</v>
      </c>
      <c r="V167" s="9">
        <f t="shared" si="23"/>
        <v>949181.94000000134</v>
      </c>
      <c r="W167" s="9">
        <f t="shared" si="23"/>
        <v>165703.8184240947</v>
      </c>
      <c r="X167" s="9">
        <f t="shared" si="22"/>
        <v>1114885.7543857303</v>
      </c>
      <c r="Y167" s="9">
        <f t="shared" si="22"/>
        <v>-150710.34999999963</v>
      </c>
      <c r="Z167" s="9">
        <f t="shared" si="22"/>
        <v>20658.530000000028</v>
      </c>
      <c r="AA167" s="9">
        <f t="shared" si="22"/>
        <v>1244937.5743857305</v>
      </c>
      <c r="AB167" s="9">
        <f t="shared" si="22"/>
        <v>0</v>
      </c>
      <c r="AC167" s="18">
        <f t="shared" si="22"/>
        <v>343.52631026890867</v>
      </c>
    </row>
    <row r="168" spans="1:29" x14ac:dyDescent="0.25">
      <c r="A168" s="9" t="s">
        <v>217</v>
      </c>
      <c r="B168" s="9" t="s">
        <v>220</v>
      </c>
      <c r="C168" s="1">
        <v>2283.1999999999998</v>
      </c>
      <c r="D168" s="9">
        <v>18878143.18</v>
      </c>
      <c r="E168" s="9">
        <v>-2084335.6587699086</v>
      </c>
      <c r="F168" s="9">
        <f t="shared" si="17"/>
        <v>16793807.52</v>
      </c>
      <c r="G168" s="9">
        <v>11177375.17</v>
      </c>
      <c r="H168" s="9">
        <v>738291.09</v>
      </c>
      <c r="I168" s="9">
        <f t="shared" si="18"/>
        <v>4878141.26</v>
      </c>
      <c r="J168" s="9">
        <v>0</v>
      </c>
      <c r="K168" s="18">
        <v>7355.3782616290955</v>
      </c>
      <c r="L168" s="1">
        <v>2283.9</v>
      </c>
      <c r="M168" s="9">
        <v>19469124.099999998</v>
      </c>
      <c r="N168" s="9">
        <v>-1834500.3547610766</v>
      </c>
      <c r="O168" s="9">
        <f t="shared" si="19"/>
        <v>17634623.745238923</v>
      </c>
      <c r="P168" s="9">
        <v>11419568.52</v>
      </c>
      <c r="Q168" s="9">
        <v>760439.82</v>
      </c>
      <c r="R168" s="9">
        <f t="shared" si="20"/>
        <v>5454615.4052389227</v>
      </c>
      <c r="S168" s="9">
        <v>0</v>
      </c>
      <c r="T168" s="18">
        <f t="shared" si="21"/>
        <v>7721.2766518844619</v>
      </c>
      <c r="U168" s="1">
        <f t="shared" si="23"/>
        <v>0.70000000000027285</v>
      </c>
      <c r="V168" s="9">
        <f t="shared" si="23"/>
        <v>590980.91999999806</v>
      </c>
      <c r="W168" s="9">
        <f t="shared" si="23"/>
        <v>249835.30400883197</v>
      </c>
      <c r="X168" s="9">
        <f t="shared" si="22"/>
        <v>840816.22523892298</v>
      </c>
      <c r="Y168" s="9">
        <f t="shared" si="22"/>
        <v>242193.34999999963</v>
      </c>
      <c r="Z168" s="9">
        <f t="shared" si="22"/>
        <v>22148.729999999981</v>
      </c>
      <c r="AA168" s="9">
        <f t="shared" si="22"/>
        <v>576474.14523892291</v>
      </c>
      <c r="AB168" s="9">
        <f t="shared" si="22"/>
        <v>0</v>
      </c>
      <c r="AC168" s="18">
        <f t="shared" si="22"/>
        <v>365.89839025536639</v>
      </c>
    </row>
    <row r="169" spans="1:29" x14ac:dyDescent="0.25">
      <c r="A169" s="9" t="s">
        <v>217</v>
      </c>
      <c r="B169" s="9" t="s">
        <v>221</v>
      </c>
      <c r="C169" s="1">
        <v>5965.1</v>
      </c>
      <c r="D169" s="9">
        <v>48802988.439999998</v>
      </c>
      <c r="E169" s="9">
        <v>-5388337.6182777546</v>
      </c>
      <c r="F169" s="9">
        <f t="shared" si="17"/>
        <v>43414650.82</v>
      </c>
      <c r="G169" s="9">
        <v>18891001.440000001</v>
      </c>
      <c r="H169" s="9">
        <v>1117863.9099999999</v>
      </c>
      <c r="I169" s="9">
        <f t="shared" si="18"/>
        <v>23405785.469999999</v>
      </c>
      <c r="J169" s="9">
        <v>0</v>
      </c>
      <c r="K169" s="18">
        <v>7278.1060611667453</v>
      </c>
      <c r="L169" s="1">
        <v>6245.2</v>
      </c>
      <c r="M169" s="9">
        <v>52668144.780000001</v>
      </c>
      <c r="N169" s="9">
        <v>-4962715.8256964302</v>
      </c>
      <c r="O169" s="9">
        <f t="shared" si="19"/>
        <v>47705428.95430357</v>
      </c>
      <c r="P169" s="9">
        <v>19124801.920000002</v>
      </c>
      <c r="Q169" s="9">
        <v>1151399.83</v>
      </c>
      <c r="R169" s="9">
        <f t="shared" si="20"/>
        <v>27429227.20430357</v>
      </c>
      <c r="S169" s="9">
        <v>0</v>
      </c>
      <c r="T169" s="18">
        <f t="shared" si="21"/>
        <v>7638.7351813078158</v>
      </c>
      <c r="U169" s="1">
        <f t="shared" si="23"/>
        <v>280.09999999999945</v>
      </c>
      <c r="V169" s="9">
        <f t="shared" si="23"/>
        <v>3865156.3400000036</v>
      </c>
      <c r="W169" s="9">
        <f t="shared" si="23"/>
        <v>425621.79258132447</v>
      </c>
      <c r="X169" s="9">
        <f t="shared" si="22"/>
        <v>4290778.1343035698</v>
      </c>
      <c r="Y169" s="9">
        <f t="shared" si="22"/>
        <v>233800.48000000045</v>
      </c>
      <c r="Z169" s="9">
        <f t="shared" si="22"/>
        <v>33535.920000000158</v>
      </c>
      <c r="AA169" s="9">
        <f t="shared" si="22"/>
        <v>4023441.7343035713</v>
      </c>
      <c r="AB169" s="9">
        <f t="shared" si="22"/>
        <v>0</v>
      </c>
      <c r="AC169" s="18">
        <f t="shared" si="22"/>
        <v>360.62912014107042</v>
      </c>
    </row>
    <row r="170" spans="1:29" x14ac:dyDescent="0.25">
      <c r="A170" s="9" t="s">
        <v>217</v>
      </c>
      <c r="B170" s="9" t="s">
        <v>222</v>
      </c>
      <c r="C170" s="1">
        <v>3703.4</v>
      </c>
      <c r="D170" s="9">
        <v>30299070.828000002</v>
      </c>
      <c r="E170" s="9">
        <v>-3345320.2018989827</v>
      </c>
      <c r="F170" s="9">
        <f t="shared" si="17"/>
        <v>26953750.629999999</v>
      </c>
      <c r="G170" s="9">
        <v>7458801.0599999996</v>
      </c>
      <c r="H170" s="9">
        <v>408291.96</v>
      </c>
      <c r="I170" s="9">
        <f t="shared" si="18"/>
        <v>19086657.609999999</v>
      </c>
      <c r="J170" s="9">
        <v>0</v>
      </c>
      <c r="K170" s="18">
        <v>7278.1060614650105</v>
      </c>
      <c r="L170" s="1">
        <v>3809.5</v>
      </c>
      <c r="M170" s="9">
        <v>32126961.110000003</v>
      </c>
      <c r="N170" s="9">
        <v>-3027199.4390179231</v>
      </c>
      <c r="O170" s="9">
        <f t="shared" si="19"/>
        <v>29099761.670982081</v>
      </c>
      <c r="P170" s="9">
        <v>8056149.8200000003</v>
      </c>
      <c r="Q170" s="9">
        <v>420540.72</v>
      </c>
      <c r="R170" s="9">
        <f t="shared" si="20"/>
        <v>20623071.130982082</v>
      </c>
      <c r="S170" s="9">
        <v>0</v>
      </c>
      <c r="T170" s="18">
        <f t="shared" si="21"/>
        <v>7638.7351807276764</v>
      </c>
      <c r="U170" s="1">
        <f t="shared" si="23"/>
        <v>106.09999999999991</v>
      </c>
      <c r="V170" s="9">
        <f t="shared" si="23"/>
        <v>1827890.2820000015</v>
      </c>
      <c r="W170" s="9">
        <f t="shared" si="23"/>
        <v>318120.76288105967</v>
      </c>
      <c r="X170" s="9">
        <f t="shared" si="22"/>
        <v>2146011.0409820825</v>
      </c>
      <c r="Y170" s="9">
        <f t="shared" si="22"/>
        <v>597348.76000000071</v>
      </c>
      <c r="Z170" s="9">
        <f t="shared" si="22"/>
        <v>12248.759999999951</v>
      </c>
      <c r="AA170" s="9">
        <f t="shared" si="22"/>
        <v>1536413.5209820829</v>
      </c>
      <c r="AB170" s="9">
        <f t="shared" si="22"/>
        <v>0</v>
      </c>
      <c r="AC170" s="18">
        <f t="shared" si="22"/>
        <v>360.62911926266588</v>
      </c>
    </row>
    <row r="171" spans="1:29" x14ac:dyDescent="0.25">
      <c r="A171" s="9" t="s">
        <v>217</v>
      </c>
      <c r="B171" s="9" t="s">
        <v>223</v>
      </c>
      <c r="C171" s="1">
        <v>21661.1</v>
      </c>
      <c r="D171" s="9">
        <v>183612381.71000001</v>
      </c>
      <c r="E171" s="9">
        <v>-20272641.802784801</v>
      </c>
      <c r="F171" s="9">
        <f t="shared" si="17"/>
        <v>163339739.91</v>
      </c>
      <c r="G171" s="9">
        <v>39180178.170000002</v>
      </c>
      <c r="H171" s="9">
        <v>2433036.91</v>
      </c>
      <c r="I171" s="9">
        <f t="shared" si="18"/>
        <v>121726524.83</v>
      </c>
      <c r="J171" s="9">
        <v>0</v>
      </c>
      <c r="K171" s="18">
        <v>7540.6910692668753</v>
      </c>
      <c r="L171" s="1">
        <v>22010.400000000001</v>
      </c>
      <c r="M171" s="9">
        <v>192429120.75</v>
      </c>
      <c r="N171" s="9">
        <v>-18131852.695018627</v>
      </c>
      <c r="O171" s="9">
        <f t="shared" si="19"/>
        <v>174297268.05498138</v>
      </c>
      <c r="P171" s="9">
        <v>41243101.990000002</v>
      </c>
      <c r="Q171" s="9">
        <v>2506028.02</v>
      </c>
      <c r="R171" s="9">
        <f t="shared" si="20"/>
        <v>130548138.04498138</v>
      </c>
      <c r="S171" s="9">
        <v>0</v>
      </c>
      <c r="T171" s="18">
        <f t="shared" si="21"/>
        <v>7918.8596324910668</v>
      </c>
      <c r="U171" s="1">
        <f t="shared" si="23"/>
        <v>349.30000000000291</v>
      </c>
      <c r="V171" s="9">
        <f t="shared" si="23"/>
        <v>8816739.0399999917</v>
      </c>
      <c r="W171" s="9">
        <f t="shared" si="23"/>
        <v>2140789.1077661738</v>
      </c>
      <c r="X171" s="9">
        <f t="shared" si="22"/>
        <v>10957528.144981384</v>
      </c>
      <c r="Y171" s="9">
        <f t="shared" si="22"/>
        <v>2062923.8200000003</v>
      </c>
      <c r="Z171" s="9">
        <f t="shared" si="22"/>
        <v>72991.10999999987</v>
      </c>
      <c r="AA171" s="9">
        <f t="shared" si="22"/>
        <v>8821613.2149813771</v>
      </c>
      <c r="AB171" s="9">
        <f t="shared" si="22"/>
        <v>0</v>
      </c>
      <c r="AC171" s="18">
        <f t="shared" si="22"/>
        <v>378.16856322419153</v>
      </c>
    </row>
    <row r="172" spans="1:29" x14ac:dyDescent="0.25">
      <c r="A172" s="9" t="s">
        <v>217</v>
      </c>
      <c r="B172" s="9" t="s">
        <v>206</v>
      </c>
      <c r="C172" s="1">
        <v>1121.8</v>
      </c>
      <c r="D172" s="9">
        <v>9715247.3099999987</v>
      </c>
      <c r="E172" s="9">
        <v>-1072660.3887322266</v>
      </c>
      <c r="F172" s="9">
        <f t="shared" si="17"/>
        <v>8642586.9199999999</v>
      </c>
      <c r="G172" s="9">
        <v>6507637.3099999996</v>
      </c>
      <c r="H172" s="9">
        <v>425799.17</v>
      </c>
      <c r="I172" s="9">
        <f t="shared" si="18"/>
        <v>1709150.44</v>
      </c>
      <c r="J172" s="9">
        <v>0</v>
      </c>
      <c r="K172" s="18">
        <v>7704.2100810595548</v>
      </c>
      <c r="L172" s="1">
        <v>1131.4000000000001</v>
      </c>
      <c r="M172" s="9">
        <v>10103762.289999999</v>
      </c>
      <c r="N172" s="9">
        <v>-952038.48977605463</v>
      </c>
      <c r="O172" s="9">
        <f t="shared" si="19"/>
        <v>9151723.8002239447</v>
      </c>
      <c r="P172" s="9">
        <v>7306750.2800000003</v>
      </c>
      <c r="Q172" s="9">
        <v>438573.15</v>
      </c>
      <c r="R172" s="9">
        <f t="shared" si="20"/>
        <v>1406400.3702239445</v>
      </c>
      <c r="S172" s="9">
        <v>0</v>
      </c>
      <c r="T172" s="18">
        <f t="shared" si="21"/>
        <v>8088.8490367897684</v>
      </c>
      <c r="U172" s="1">
        <f t="shared" si="23"/>
        <v>9.6000000000001364</v>
      </c>
      <c r="V172" s="9">
        <f t="shared" si="23"/>
        <v>388514.98000000045</v>
      </c>
      <c r="W172" s="9">
        <f t="shared" si="23"/>
        <v>120621.89895617194</v>
      </c>
      <c r="X172" s="9">
        <f t="shared" si="22"/>
        <v>509136.88022394478</v>
      </c>
      <c r="Y172" s="9">
        <f t="shared" si="22"/>
        <v>799112.97000000067</v>
      </c>
      <c r="Z172" s="9">
        <f t="shared" si="22"/>
        <v>12773.98000000004</v>
      </c>
      <c r="AA172" s="9">
        <f t="shared" si="22"/>
        <v>-302750.0697760554</v>
      </c>
      <c r="AB172" s="9">
        <f t="shared" si="22"/>
        <v>0</v>
      </c>
      <c r="AC172" s="18">
        <f t="shared" si="22"/>
        <v>384.63895573021364</v>
      </c>
    </row>
    <row r="173" spans="1:29" x14ac:dyDescent="0.25">
      <c r="A173" s="9" t="s">
        <v>217</v>
      </c>
      <c r="B173" s="9" t="s">
        <v>224</v>
      </c>
      <c r="C173" s="1">
        <v>2259.9</v>
      </c>
      <c r="D173" s="9">
        <v>19912413.23</v>
      </c>
      <c r="E173" s="9">
        <v>-2198529.4078827244</v>
      </c>
      <c r="F173" s="9">
        <f t="shared" si="17"/>
        <v>17713883.82</v>
      </c>
      <c r="G173" s="9">
        <v>10022316</v>
      </c>
      <c r="H173" s="9">
        <v>898783.89</v>
      </c>
      <c r="I173" s="9">
        <f t="shared" si="18"/>
        <v>6792783.9299999997</v>
      </c>
      <c r="J173" s="9">
        <v>0</v>
      </c>
      <c r="K173" s="18">
        <v>7838.3448455389453</v>
      </c>
      <c r="L173" s="1">
        <v>2278.8000000000002</v>
      </c>
      <c r="M173" s="9">
        <v>20685030</v>
      </c>
      <c r="N173" s="9">
        <v>-1949070.4706763627</v>
      </c>
      <c r="O173" s="9">
        <f t="shared" si="19"/>
        <v>18735959.529323637</v>
      </c>
      <c r="P173" s="9">
        <v>8869544.5800000001</v>
      </c>
      <c r="Q173" s="9">
        <v>925747.41</v>
      </c>
      <c r="R173" s="9">
        <f t="shared" si="20"/>
        <v>8940667.5393236373</v>
      </c>
      <c r="S173" s="9">
        <v>0</v>
      </c>
      <c r="T173" s="18">
        <f t="shared" si="21"/>
        <v>8221.8534006159534</v>
      </c>
      <c r="U173" s="1">
        <f t="shared" si="23"/>
        <v>18.900000000000091</v>
      </c>
      <c r="V173" s="9">
        <f t="shared" si="23"/>
        <v>772616.76999999955</v>
      </c>
      <c r="W173" s="9">
        <f t="shared" si="23"/>
        <v>249458.93720636168</v>
      </c>
      <c r="X173" s="9">
        <f t="shared" si="22"/>
        <v>1022075.7093236372</v>
      </c>
      <c r="Y173" s="9">
        <f t="shared" si="22"/>
        <v>-1152771.42</v>
      </c>
      <c r="Z173" s="9">
        <f t="shared" si="22"/>
        <v>26963.520000000019</v>
      </c>
      <c r="AA173" s="9">
        <f t="shared" si="22"/>
        <v>2147883.6093236376</v>
      </c>
      <c r="AB173" s="9">
        <f t="shared" si="22"/>
        <v>0</v>
      </c>
      <c r="AC173" s="18">
        <f t="shared" si="22"/>
        <v>383.50855507700817</v>
      </c>
    </row>
    <row r="174" spans="1:29" x14ac:dyDescent="0.25">
      <c r="A174" s="9" t="s">
        <v>217</v>
      </c>
      <c r="B174" s="9" t="s">
        <v>225</v>
      </c>
      <c r="C174" s="1">
        <v>902.8</v>
      </c>
      <c r="D174" s="9">
        <v>8023943.29</v>
      </c>
      <c r="E174" s="9">
        <v>-885923.52350696269</v>
      </c>
      <c r="F174" s="9">
        <f t="shared" si="17"/>
        <v>7138019.7699999996</v>
      </c>
      <c r="G174" s="9">
        <v>3158050.84</v>
      </c>
      <c r="H174" s="9">
        <v>215339.79</v>
      </c>
      <c r="I174" s="9">
        <f t="shared" si="18"/>
        <v>3764629.14</v>
      </c>
      <c r="J174" s="9">
        <v>0</v>
      </c>
      <c r="K174" s="18">
        <v>7906.5312578856328</v>
      </c>
      <c r="L174" s="1">
        <v>907.5</v>
      </c>
      <c r="M174" s="9">
        <v>8308458.4000000004</v>
      </c>
      <c r="N174" s="9">
        <v>-782873.93947618071</v>
      </c>
      <c r="O174" s="9">
        <f t="shared" si="19"/>
        <v>7525584.4605238196</v>
      </c>
      <c r="P174" s="9">
        <v>3394052.63</v>
      </c>
      <c r="Q174" s="9">
        <v>221799.98</v>
      </c>
      <c r="R174" s="9">
        <f t="shared" si="20"/>
        <v>3909731.8505238197</v>
      </c>
      <c r="S174" s="9">
        <v>0</v>
      </c>
      <c r="T174" s="18">
        <f t="shared" si="21"/>
        <v>8292.6550529188098</v>
      </c>
      <c r="U174" s="1">
        <f t="shared" si="23"/>
        <v>4.7000000000000455</v>
      </c>
      <c r="V174" s="9">
        <f t="shared" si="23"/>
        <v>284515.11000000034</v>
      </c>
      <c r="W174" s="9">
        <f t="shared" si="23"/>
        <v>103049.58403078199</v>
      </c>
      <c r="X174" s="9">
        <f t="shared" si="22"/>
        <v>387564.69052382</v>
      </c>
      <c r="Y174" s="9">
        <f t="shared" si="22"/>
        <v>236001.79000000004</v>
      </c>
      <c r="Z174" s="9">
        <f t="shared" si="22"/>
        <v>6460.1900000000023</v>
      </c>
      <c r="AA174" s="9">
        <f t="shared" si="22"/>
        <v>145102.71052381955</v>
      </c>
      <c r="AB174" s="9">
        <f t="shared" si="22"/>
        <v>0</v>
      </c>
      <c r="AC174" s="18">
        <f t="shared" si="22"/>
        <v>386.12379503317698</v>
      </c>
    </row>
    <row r="175" spans="1:29" x14ac:dyDescent="0.25">
      <c r="A175" s="9" t="s">
        <v>217</v>
      </c>
      <c r="B175" s="9" t="s">
        <v>226</v>
      </c>
      <c r="C175" s="1">
        <v>166</v>
      </c>
      <c r="D175" s="9">
        <v>2475336.8000000003</v>
      </c>
      <c r="E175" s="9">
        <v>-273301.91907705396</v>
      </c>
      <c r="F175" s="9">
        <f t="shared" si="17"/>
        <v>2202034.88</v>
      </c>
      <c r="G175" s="9">
        <v>1198172.1599999999</v>
      </c>
      <c r="H175" s="9">
        <v>114736.68</v>
      </c>
      <c r="I175" s="9">
        <f t="shared" si="18"/>
        <v>889126.04</v>
      </c>
      <c r="J175" s="9">
        <v>0</v>
      </c>
      <c r="K175" s="18">
        <v>13265.264147187256</v>
      </c>
      <c r="L175" s="1">
        <v>167.4</v>
      </c>
      <c r="M175" s="9">
        <v>2568654.87</v>
      </c>
      <c r="N175" s="9">
        <v>-242034.42569220503</v>
      </c>
      <c r="O175" s="9">
        <f t="shared" si="19"/>
        <v>2326620.4443077953</v>
      </c>
      <c r="P175" s="9">
        <v>1175167.67</v>
      </c>
      <c r="Q175" s="9">
        <v>118178.78</v>
      </c>
      <c r="R175" s="9">
        <f t="shared" si="20"/>
        <v>1033273.9943077953</v>
      </c>
      <c r="S175" s="9">
        <v>0</v>
      </c>
      <c r="T175" s="18">
        <f t="shared" si="21"/>
        <v>13898.568962412157</v>
      </c>
      <c r="U175" s="1">
        <f t="shared" si="23"/>
        <v>1.4000000000000057</v>
      </c>
      <c r="V175" s="9">
        <f t="shared" si="23"/>
        <v>93318.069999999832</v>
      </c>
      <c r="W175" s="9">
        <f t="shared" si="23"/>
        <v>31267.493384848931</v>
      </c>
      <c r="X175" s="9">
        <f t="shared" si="22"/>
        <v>124585.56430779537</v>
      </c>
      <c r="Y175" s="9">
        <f t="shared" si="22"/>
        <v>-23004.489999999991</v>
      </c>
      <c r="Z175" s="9">
        <f t="shared" si="22"/>
        <v>3442.1000000000058</v>
      </c>
      <c r="AA175" s="9">
        <f t="shared" si="22"/>
        <v>144147.95430779527</v>
      </c>
      <c r="AB175" s="9">
        <f t="shared" si="22"/>
        <v>0</v>
      </c>
      <c r="AC175" s="18">
        <f t="shared" si="22"/>
        <v>633.30481522490118</v>
      </c>
    </row>
    <row r="176" spans="1:29" x14ac:dyDescent="0.25">
      <c r="A176" s="9" t="s">
        <v>217</v>
      </c>
      <c r="B176" s="9" t="s">
        <v>227</v>
      </c>
      <c r="C176" s="1">
        <v>197.60000000000002</v>
      </c>
      <c r="D176" s="9">
        <v>2707651.14</v>
      </c>
      <c r="E176" s="9">
        <v>-298951.74375994928</v>
      </c>
      <c r="F176" s="9">
        <f t="shared" si="17"/>
        <v>2408699.4</v>
      </c>
      <c r="G176" s="9">
        <v>1286742.74</v>
      </c>
      <c r="H176" s="9">
        <v>157648.07</v>
      </c>
      <c r="I176" s="9">
        <f t="shared" si="18"/>
        <v>964308.59</v>
      </c>
      <c r="J176" s="9">
        <v>0</v>
      </c>
      <c r="K176" s="18">
        <v>12189.76855692993</v>
      </c>
      <c r="L176" s="1">
        <v>198.8</v>
      </c>
      <c r="M176" s="9">
        <v>2803558.79</v>
      </c>
      <c r="N176" s="9">
        <v>-264168.51464049867</v>
      </c>
      <c r="O176" s="9">
        <f t="shared" si="19"/>
        <v>2539390.2753595011</v>
      </c>
      <c r="P176" s="9">
        <v>1073040.3</v>
      </c>
      <c r="Q176" s="9">
        <v>162377.51</v>
      </c>
      <c r="R176" s="9">
        <f t="shared" si="20"/>
        <v>1303972.4653595011</v>
      </c>
      <c r="S176" s="9">
        <v>0</v>
      </c>
      <c r="T176" s="18">
        <f t="shared" si="21"/>
        <v>12773.592934403929</v>
      </c>
      <c r="U176" s="1">
        <f t="shared" si="23"/>
        <v>1.1999999999999886</v>
      </c>
      <c r="V176" s="9">
        <f t="shared" si="23"/>
        <v>95907.649999999907</v>
      </c>
      <c r="W176" s="9">
        <f t="shared" si="23"/>
        <v>34783.229119450611</v>
      </c>
      <c r="X176" s="9">
        <f t="shared" si="22"/>
        <v>130690.87535950122</v>
      </c>
      <c r="Y176" s="9">
        <f t="shared" si="22"/>
        <v>-213702.43999999994</v>
      </c>
      <c r="Z176" s="9">
        <f t="shared" si="22"/>
        <v>4729.4400000000023</v>
      </c>
      <c r="AA176" s="9">
        <f t="shared" si="22"/>
        <v>339663.87535950111</v>
      </c>
      <c r="AB176" s="9">
        <f t="shared" si="22"/>
        <v>0</v>
      </c>
      <c r="AC176" s="18">
        <f t="shared" si="22"/>
        <v>583.82437747399854</v>
      </c>
    </row>
    <row r="177" spans="1:32" x14ac:dyDescent="0.25">
      <c r="A177" s="9" t="s">
        <v>217</v>
      </c>
      <c r="B177" s="9" t="s">
        <v>228</v>
      </c>
      <c r="C177" s="1">
        <v>80.599999999999994</v>
      </c>
      <c r="D177" s="9">
        <v>1401925.73</v>
      </c>
      <c r="E177" s="9">
        <v>-154786.61021502197</v>
      </c>
      <c r="F177" s="9">
        <f t="shared" si="17"/>
        <v>1247139.1200000001</v>
      </c>
      <c r="G177" s="9">
        <v>1049795.8400000001</v>
      </c>
      <c r="H177" s="9">
        <v>74732.91</v>
      </c>
      <c r="I177" s="9">
        <f t="shared" si="18"/>
        <v>122610.37</v>
      </c>
      <c r="J177" s="9">
        <v>0</v>
      </c>
      <c r="K177" s="18">
        <v>15473.182816706338</v>
      </c>
      <c r="L177" s="1">
        <v>84.4</v>
      </c>
      <c r="M177" s="9">
        <v>1504419.56</v>
      </c>
      <c r="N177" s="9">
        <v>-141755.64356947641</v>
      </c>
      <c r="O177" s="9">
        <f t="shared" si="19"/>
        <v>1362663.9164305236</v>
      </c>
      <c r="P177" s="9">
        <v>1147947.99</v>
      </c>
      <c r="Q177" s="9">
        <v>76974.899999999994</v>
      </c>
      <c r="R177" s="9">
        <f t="shared" si="20"/>
        <v>137741.02643052363</v>
      </c>
      <c r="S177" s="9">
        <v>0</v>
      </c>
      <c r="T177" s="18">
        <f t="shared" si="21"/>
        <v>16145.307066712365</v>
      </c>
      <c r="U177" s="1">
        <f t="shared" si="23"/>
        <v>3.8000000000000114</v>
      </c>
      <c r="V177" s="9">
        <f t="shared" si="23"/>
        <v>102493.83000000007</v>
      </c>
      <c r="W177" s="9">
        <f t="shared" si="23"/>
        <v>13030.966645545559</v>
      </c>
      <c r="X177" s="9">
        <f t="shared" si="22"/>
        <v>115524.79643052351</v>
      </c>
      <c r="Y177" s="9">
        <f t="shared" si="22"/>
        <v>98152.149999999907</v>
      </c>
      <c r="Z177" s="9">
        <f t="shared" si="22"/>
        <v>2241.9899999999907</v>
      </c>
      <c r="AA177" s="9">
        <f t="shared" si="22"/>
        <v>15130.656430523639</v>
      </c>
      <c r="AB177" s="9">
        <f t="shared" si="22"/>
        <v>0</v>
      </c>
      <c r="AC177" s="18">
        <f t="shared" si="22"/>
        <v>672.12425000602707</v>
      </c>
    </row>
    <row r="178" spans="1:32" x14ac:dyDescent="0.25">
      <c r="A178" s="9" t="s">
        <v>229</v>
      </c>
      <c r="B178" s="9" t="s">
        <v>230</v>
      </c>
      <c r="C178" s="1">
        <v>770.5</v>
      </c>
      <c r="D178" s="9">
        <v>7389588.8899999997</v>
      </c>
      <c r="E178" s="9">
        <v>-815884.45856235677</v>
      </c>
      <c r="F178" s="9">
        <f t="shared" si="17"/>
        <v>6573704.4299999997</v>
      </c>
      <c r="G178" s="9">
        <v>1985201.61</v>
      </c>
      <c r="H178" s="9">
        <v>228017.99</v>
      </c>
      <c r="I178" s="9">
        <f t="shared" si="18"/>
        <v>4360484.83</v>
      </c>
      <c r="J178" s="9">
        <v>0</v>
      </c>
      <c r="K178" s="18">
        <v>8531.7343921607571</v>
      </c>
      <c r="L178" s="1">
        <v>788.3</v>
      </c>
      <c r="M178" s="9">
        <v>7773997.9399999995</v>
      </c>
      <c r="N178" s="9">
        <v>-732513.79494991666</v>
      </c>
      <c r="O178" s="9">
        <f t="shared" si="19"/>
        <v>7041484.1450500824</v>
      </c>
      <c r="P178" s="9">
        <v>2004315.72</v>
      </c>
      <c r="Q178" s="9">
        <v>234858.53</v>
      </c>
      <c r="R178" s="9">
        <f t="shared" si="20"/>
        <v>4802309.8950500824</v>
      </c>
      <c r="S178" s="9">
        <v>0</v>
      </c>
      <c r="T178" s="18">
        <f t="shared" si="21"/>
        <v>8932.4928898263133</v>
      </c>
      <c r="U178" s="1">
        <f t="shared" si="23"/>
        <v>17.799999999999955</v>
      </c>
      <c r="V178" s="9">
        <f t="shared" si="23"/>
        <v>384409.04999999981</v>
      </c>
      <c r="W178" s="9">
        <f t="shared" si="23"/>
        <v>83370.663612440112</v>
      </c>
      <c r="X178" s="9">
        <f t="shared" si="22"/>
        <v>467779.71505008265</v>
      </c>
      <c r="Y178" s="9">
        <f t="shared" si="22"/>
        <v>19114.10999999987</v>
      </c>
      <c r="Z178" s="9">
        <f t="shared" si="22"/>
        <v>6840.5400000000081</v>
      </c>
      <c r="AA178" s="9">
        <f t="shared" si="22"/>
        <v>441825.06505008228</v>
      </c>
      <c r="AB178" s="9">
        <f t="shared" si="22"/>
        <v>0</v>
      </c>
      <c r="AC178" s="18">
        <f t="shared" si="22"/>
        <v>400.75849766555621</v>
      </c>
    </row>
    <row r="179" spans="1:32" x14ac:dyDescent="0.25">
      <c r="A179" s="9" t="s">
        <v>229</v>
      </c>
      <c r="B179" s="9" t="s">
        <v>231</v>
      </c>
      <c r="C179" s="1">
        <v>669.7</v>
      </c>
      <c r="D179" s="9">
        <v>6181662.4699999997</v>
      </c>
      <c r="E179" s="9">
        <v>-682517.3108312377</v>
      </c>
      <c r="F179" s="9">
        <f t="shared" si="17"/>
        <v>5499145.1600000001</v>
      </c>
      <c r="G179" s="9">
        <v>1401922.5</v>
      </c>
      <c r="H179" s="9">
        <v>136632.35</v>
      </c>
      <c r="I179" s="9">
        <f t="shared" si="18"/>
        <v>3960590.31</v>
      </c>
      <c r="J179" s="9">
        <v>0</v>
      </c>
      <c r="K179" s="18">
        <v>8211.3522185011352</v>
      </c>
      <c r="L179" s="1">
        <v>654.79999999999995</v>
      </c>
      <c r="M179" s="9">
        <v>6239608.6200000001</v>
      </c>
      <c r="N179" s="9">
        <v>-587934.2166687547</v>
      </c>
      <c r="O179" s="9">
        <f t="shared" si="19"/>
        <v>5651674.4033312453</v>
      </c>
      <c r="P179" s="9">
        <v>1429273.35</v>
      </c>
      <c r="Q179" s="9">
        <v>140731.32</v>
      </c>
      <c r="R179" s="9">
        <f t="shared" si="20"/>
        <v>4081669.7333312449</v>
      </c>
      <c r="S179" s="9">
        <v>0</v>
      </c>
      <c r="T179" s="18">
        <f t="shared" si="21"/>
        <v>8631.1460038656769</v>
      </c>
      <c r="U179" s="1">
        <f t="shared" si="23"/>
        <v>-14.900000000000091</v>
      </c>
      <c r="V179" s="9">
        <f t="shared" si="23"/>
        <v>57946.150000000373</v>
      </c>
      <c r="W179" s="9">
        <f t="shared" si="23"/>
        <v>94583.094162483001</v>
      </c>
      <c r="X179" s="9">
        <f t="shared" si="22"/>
        <v>152529.24333124515</v>
      </c>
      <c r="Y179" s="9">
        <f t="shared" si="22"/>
        <v>27350.850000000093</v>
      </c>
      <c r="Z179" s="9">
        <f t="shared" si="22"/>
        <v>4098.9700000000012</v>
      </c>
      <c r="AA179" s="9">
        <f t="shared" si="22"/>
        <v>121079.42333124485</v>
      </c>
      <c r="AB179" s="9">
        <f t="shared" si="22"/>
        <v>0</v>
      </c>
      <c r="AC179" s="18">
        <f t="shared" si="22"/>
        <v>419.79378536454169</v>
      </c>
    </row>
    <row r="180" spans="1:32" x14ac:dyDescent="0.25">
      <c r="A180" s="9" t="s">
        <v>229</v>
      </c>
      <c r="B180" s="9" t="s">
        <v>232</v>
      </c>
      <c r="C180" s="1">
        <v>203.8</v>
      </c>
      <c r="D180" s="9">
        <v>2835238.3400000003</v>
      </c>
      <c r="E180" s="9">
        <v>-313038.64563514781</v>
      </c>
      <c r="F180" s="9">
        <f t="shared" si="17"/>
        <v>2522199.69</v>
      </c>
      <c r="G180" s="9">
        <v>375560.51</v>
      </c>
      <c r="H180" s="9">
        <v>40869.07</v>
      </c>
      <c r="I180" s="9">
        <f t="shared" si="18"/>
        <v>2105770.11</v>
      </c>
      <c r="J180" s="9">
        <v>0</v>
      </c>
      <c r="K180" s="18">
        <v>12375.851382512999</v>
      </c>
      <c r="L180" s="1">
        <v>202.9</v>
      </c>
      <c r="M180" s="9">
        <v>2915427.81</v>
      </c>
      <c r="N180" s="9">
        <v>-274709.50024532998</v>
      </c>
      <c r="O180" s="9">
        <f t="shared" si="19"/>
        <v>2640718.3097546701</v>
      </c>
      <c r="P180" s="9">
        <v>389280.29</v>
      </c>
      <c r="Q180" s="9">
        <v>42095.14</v>
      </c>
      <c r="R180" s="9">
        <f t="shared" si="20"/>
        <v>2209342.87975467</v>
      </c>
      <c r="S180" s="9">
        <v>0</v>
      </c>
      <c r="T180" s="18">
        <f t="shared" si="21"/>
        <v>13014.875848963382</v>
      </c>
      <c r="U180" s="1">
        <f t="shared" si="23"/>
        <v>-0.90000000000000568</v>
      </c>
      <c r="V180" s="9">
        <f t="shared" si="23"/>
        <v>80189.469999999739</v>
      </c>
      <c r="W180" s="9">
        <f t="shared" si="23"/>
        <v>38329.14538981783</v>
      </c>
      <c r="X180" s="9">
        <f t="shared" si="22"/>
        <v>118518.61975467019</v>
      </c>
      <c r="Y180" s="9">
        <f t="shared" si="22"/>
        <v>13719.77999999997</v>
      </c>
      <c r="Z180" s="9">
        <f t="shared" si="22"/>
        <v>1226.0699999999997</v>
      </c>
      <c r="AA180" s="9">
        <f t="shared" si="22"/>
        <v>103572.76975467009</v>
      </c>
      <c r="AB180" s="9">
        <f t="shared" si="22"/>
        <v>0</v>
      </c>
      <c r="AC180" s="18">
        <f t="shared" si="22"/>
        <v>639.02446645038253</v>
      </c>
    </row>
    <row r="181" spans="1:32" x14ac:dyDescent="0.25">
      <c r="A181" s="9" t="s">
        <v>229</v>
      </c>
      <c r="B181" s="9" t="s">
        <v>233</v>
      </c>
      <c r="C181" s="1">
        <v>64.699999999999989</v>
      </c>
      <c r="D181" s="9">
        <v>1167734.9400000002</v>
      </c>
      <c r="E181" s="9">
        <v>-128929.60670052192</v>
      </c>
      <c r="F181" s="9">
        <f t="shared" si="17"/>
        <v>1038805.33</v>
      </c>
      <c r="G181" s="9">
        <v>371026.25</v>
      </c>
      <c r="H181" s="9">
        <v>41595</v>
      </c>
      <c r="I181" s="9">
        <f t="shared" si="18"/>
        <v>626184.07999999996</v>
      </c>
      <c r="J181" s="9">
        <v>0</v>
      </c>
      <c r="K181" s="18">
        <v>16055.716324954454</v>
      </c>
      <c r="L181" s="1">
        <v>63.1</v>
      </c>
      <c r="M181" s="9">
        <v>1177748.75</v>
      </c>
      <c r="N181" s="9">
        <v>-110974.7150717692</v>
      </c>
      <c r="O181" s="9">
        <f t="shared" si="19"/>
        <v>1066774.0349282308</v>
      </c>
      <c r="P181" s="9">
        <v>366915.65</v>
      </c>
      <c r="Q181" s="9">
        <v>42842.85</v>
      </c>
      <c r="R181" s="9">
        <f t="shared" si="20"/>
        <v>657015.5349282308</v>
      </c>
      <c r="S181" s="9">
        <v>0</v>
      </c>
      <c r="T181" s="18">
        <f t="shared" si="21"/>
        <v>16906.086131984641</v>
      </c>
      <c r="U181" s="1">
        <f t="shared" si="23"/>
        <v>-1.5999999999999872</v>
      </c>
      <c r="V181" s="9">
        <f t="shared" si="23"/>
        <v>10013.809999999823</v>
      </c>
      <c r="W181" s="9">
        <f t="shared" si="23"/>
        <v>17954.891628752725</v>
      </c>
      <c r="X181" s="9">
        <f t="shared" si="22"/>
        <v>27968.704928230844</v>
      </c>
      <c r="Y181" s="9">
        <f t="shared" si="22"/>
        <v>-4110.5999999999767</v>
      </c>
      <c r="Z181" s="9">
        <f t="shared" si="22"/>
        <v>1247.8499999999985</v>
      </c>
      <c r="AA181" s="9">
        <f t="shared" si="22"/>
        <v>30831.454928230844</v>
      </c>
      <c r="AB181" s="9">
        <f t="shared" si="22"/>
        <v>0</v>
      </c>
      <c r="AC181" s="18">
        <f t="shared" si="22"/>
        <v>850.36980703018708</v>
      </c>
    </row>
    <row r="182" spans="1:32" x14ac:dyDescent="0.25">
      <c r="B182" s="9" t="s">
        <v>246</v>
      </c>
      <c r="C182" s="1">
        <v>0</v>
      </c>
      <c r="D182" s="9">
        <v>0</v>
      </c>
      <c r="E182" s="9">
        <v>0</v>
      </c>
      <c r="F182" s="9">
        <f t="shared" si="17"/>
        <v>0</v>
      </c>
      <c r="G182" s="9">
        <v>0</v>
      </c>
      <c r="H182" s="9">
        <v>0</v>
      </c>
      <c r="I182" s="9">
        <f t="shared" si="18"/>
        <v>0</v>
      </c>
      <c r="J182" s="9">
        <v>0</v>
      </c>
      <c r="K182" s="18">
        <v>0</v>
      </c>
      <c r="L182" s="1">
        <v>0</v>
      </c>
      <c r="M182" s="9">
        <v>0</v>
      </c>
      <c r="N182" s="9">
        <v>0</v>
      </c>
      <c r="O182" s="9">
        <f t="shared" si="19"/>
        <v>0</v>
      </c>
      <c r="P182" s="9">
        <v>0</v>
      </c>
      <c r="Q182" s="9">
        <v>0</v>
      </c>
      <c r="R182" s="9">
        <f t="shared" si="20"/>
        <v>0</v>
      </c>
      <c r="S182" s="9">
        <v>0</v>
      </c>
      <c r="T182" s="18">
        <v>0</v>
      </c>
      <c r="U182" s="1">
        <f t="shared" ref="U182" si="24">L182-C182</f>
        <v>0</v>
      </c>
      <c r="V182" s="9">
        <f t="shared" ref="V182" si="25">M182-D182</f>
        <v>0</v>
      </c>
      <c r="W182" s="9">
        <f t="shared" ref="W182" si="26">N182-E182</f>
        <v>0</v>
      </c>
      <c r="X182" s="9">
        <f t="shared" ref="X182" si="27">O182-F182</f>
        <v>0</v>
      </c>
      <c r="Y182" s="9">
        <f t="shared" ref="Y182" si="28">P182-G182</f>
        <v>0</v>
      </c>
      <c r="Z182" s="9">
        <f t="shared" ref="Z182" si="29">Q182-H182</f>
        <v>0</v>
      </c>
      <c r="AA182" s="9">
        <f t="shared" ref="AA182" si="30">R182-I182</f>
        <v>0</v>
      </c>
      <c r="AB182" s="9">
        <f t="shared" ref="AB182" si="31">S182-J182</f>
        <v>0</v>
      </c>
      <c r="AC182" s="18">
        <v>0</v>
      </c>
    </row>
    <row r="183" spans="1:32" x14ac:dyDescent="0.25">
      <c r="K183" s="18"/>
      <c r="T183" s="18"/>
      <c r="AC183" s="18"/>
    </row>
    <row r="184" spans="1:32" x14ac:dyDescent="0.25">
      <c r="A184" s="16"/>
      <c r="B184" s="16" t="s">
        <v>234</v>
      </c>
      <c r="C184" s="6">
        <f t="shared" ref="C184:J184" si="32">SUM(C4:C183)</f>
        <v>865016.89999999932</v>
      </c>
      <c r="D184" s="16">
        <f t="shared" si="32"/>
        <v>7450314092.593997</v>
      </c>
      <c r="E184" s="16">
        <f t="shared" si="32"/>
        <v>-822396894.00000036</v>
      </c>
      <c r="F184" s="16">
        <f>ROUND(SUM(F4:F183),0)</f>
        <v>6627917199</v>
      </c>
      <c r="G184" s="16">
        <f t="shared" ref="G184:H184" si="33">ROUND(SUM(G4:G183),0)</f>
        <v>2328898647</v>
      </c>
      <c r="H184" s="16">
        <f t="shared" si="33"/>
        <v>178449673</v>
      </c>
      <c r="I184" s="16">
        <f>ROUND(SUM(I4:I183),0)+1</f>
        <v>4120568879</v>
      </c>
      <c r="J184" s="16">
        <f t="shared" si="32"/>
        <v>-136527.44</v>
      </c>
      <c r="K184" s="21">
        <f>F184/C184</f>
        <v>7662.1823215245913</v>
      </c>
      <c r="L184" s="6">
        <f t="shared" ref="L184:S184" si="34">SUM(L4:L183)</f>
        <v>870552.9</v>
      </c>
      <c r="M184" s="16">
        <f t="shared" si="34"/>
        <v>7730083202.7959976</v>
      </c>
      <c r="N184" s="16">
        <f t="shared" si="34"/>
        <v>-728280473.99999964</v>
      </c>
      <c r="O184" s="16">
        <f t="shared" si="34"/>
        <v>7001802728.7959948</v>
      </c>
      <c r="P184" s="16">
        <f t="shared" si="34"/>
        <v>2358630035.6099992</v>
      </c>
      <c r="Q184" s="16">
        <f>SUM(Q4:Q183)-1</f>
        <v>183696875.78999981</v>
      </c>
      <c r="R184" s="16">
        <f>SUM(R4:R183)+1</f>
        <v>4459475817.3960018</v>
      </c>
      <c r="S184" s="16">
        <f t="shared" si="34"/>
        <v>95404.905713405402</v>
      </c>
      <c r="T184" s="21">
        <f>O184/L184</f>
        <v>8042.9376879865595</v>
      </c>
      <c r="U184" s="6">
        <f t="shared" ref="U184:AB184" si="35">SUM(U4:U183)</f>
        <v>5536.0000000000036</v>
      </c>
      <c r="V184" s="16">
        <f t="shared" si="35"/>
        <v>279769110.20199978</v>
      </c>
      <c r="W184" s="16">
        <f t="shared" si="35"/>
        <v>94116420.000000373</v>
      </c>
      <c r="X184" s="16">
        <f t="shared" si="35"/>
        <v>373885530.22600001</v>
      </c>
      <c r="Y184" s="16">
        <f t="shared" si="35"/>
        <v>29731388.49000001</v>
      </c>
      <c r="Z184" s="16">
        <f t="shared" si="35"/>
        <v>5247203.4500000011</v>
      </c>
      <c r="AA184" s="16">
        <f t="shared" si="35"/>
        <v>338906938.05599982</v>
      </c>
      <c r="AB184" s="16">
        <f t="shared" si="35"/>
        <v>231932.3457134054</v>
      </c>
      <c r="AC184" s="21">
        <f>T184-K184</f>
        <v>380.75536646196815</v>
      </c>
    </row>
    <row r="185" spans="1:32" x14ac:dyDescent="0.25">
      <c r="A185" s="23"/>
      <c r="B185" s="23"/>
      <c r="C185" s="24"/>
      <c r="D185" s="23"/>
      <c r="E185" s="23"/>
      <c r="F185" s="23"/>
      <c r="G185" s="23"/>
      <c r="H185" s="23"/>
      <c r="I185" s="23"/>
      <c r="J185" s="23"/>
      <c r="K185" s="25"/>
      <c r="L185" s="24"/>
      <c r="M185" s="23"/>
      <c r="N185" s="23"/>
      <c r="O185" s="23"/>
      <c r="P185" s="23"/>
      <c r="Q185" s="23"/>
      <c r="R185" s="23"/>
      <c r="S185" s="23"/>
      <c r="T185" s="25"/>
      <c r="U185" s="24"/>
      <c r="V185" s="23"/>
      <c r="W185" s="23"/>
      <c r="X185" s="23"/>
      <c r="Y185" s="23"/>
      <c r="Z185" s="23"/>
      <c r="AA185" s="23"/>
      <c r="AB185" s="23"/>
      <c r="AC185" s="25"/>
    </row>
    <row r="186" spans="1:32" x14ac:dyDescent="0.25">
      <c r="D186" s="28" t="s">
        <v>247</v>
      </c>
      <c r="E186" s="29"/>
      <c r="F186" s="26">
        <f>SUM(F4:F181)</f>
        <v>6627917198.5699987</v>
      </c>
      <c r="AD186" s="17"/>
      <c r="AE186" s="17"/>
      <c r="AF186" s="17"/>
    </row>
    <row r="188" spans="1:32" ht="17.25" customHeight="1" x14ac:dyDescent="0.25">
      <c r="AD188" s="17"/>
      <c r="AE188" s="17"/>
      <c r="AF188" s="17"/>
    </row>
    <row r="189" spans="1:32" x14ac:dyDescent="0.25">
      <c r="AD189" s="17"/>
      <c r="AE189" s="17"/>
      <c r="AF189" s="17"/>
    </row>
  </sheetData>
  <autoFilter ref="A2:AC184"/>
  <mergeCells count="4">
    <mergeCell ref="D186:E186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FY2016-17 Total Program Funding as Appropriated AND
FY2017-18 Estimate Based on Governor's November 1, 2016 Budget Request&amp;"-,Bold"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2017-18 to 2018-19 Gov Req</vt:lpstr>
      <vt:lpstr>'2017-18 to 2018-19 Gov Req'!Print_Area</vt:lpstr>
      <vt:lpstr>'2017-18 to 2018-19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2015-10-30T22:03:02Z</cp:lastPrinted>
  <dcterms:created xsi:type="dcterms:W3CDTF">2012-04-09T19:03:04Z</dcterms:created>
  <dcterms:modified xsi:type="dcterms:W3CDTF">2018-03-12T14:41:42Z</dcterms:modified>
</cp:coreProperties>
</file>